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360" windowHeight="8370" activeTab="0"/>
  </bookViews>
  <sheets>
    <sheet name="All Costs" sheetId="1" r:id="rId1"/>
    <sheet name="City" sheetId="2" r:id="rId2"/>
    <sheet name="County" sheetId="3" r:id="rId3"/>
  </sheets>
  <definedNames>
    <definedName name="_xlnm.Print_Area" localSheetId="0">'All Costs'!$X$1:$AG$43</definedName>
    <definedName name="_xlnm.Print_Area" localSheetId="1">'City'!$D$10:$W$140</definedName>
    <definedName name="_xlnm.Print_Area" localSheetId="2">'County'!$B$13:$Y$70</definedName>
    <definedName name="_xlnm.Print_Titles" localSheetId="0">'All Costs'!$2:$7</definedName>
    <definedName name="_xlnm.Print_Titles" localSheetId="1">'City'!$1:$9</definedName>
    <definedName name="_xlnm.Print_Titles" localSheetId="2">'County'!$4:$12</definedName>
  </definedNames>
  <calcPr fullCalcOnLoad="1"/>
</workbook>
</file>

<file path=xl/sharedStrings.xml><?xml version="1.0" encoding="utf-8"?>
<sst xmlns="http://schemas.openxmlformats.org/spreadsheetml/2006/main" count="439" uniqueCount="361">
  <si>
    <t>PUBLIC DEFENDER ESTIMATED EXPENDITURES AND SOURCES OF FUNDS</t>
  </si>
  <si>
    <t>Fiscal 2006 (July 1, 2005 - June 30, 2006)</t>
  </si>
  <si>
    <t>Fiscal 2007 (July 1, 2006 - June 30, 2007)</t>
  </si>
  <si>
    <t>PUBLIC DEFENDER SYSTEM</t>
  </si>
  <si>
    <t>FTE</t>
  </si>
  <si>
    <t>Item Est. Cost</t>
  </si>
  <si>
    <t>Total by Category</t>
  </si>
  <si>
    <t>Total</t>
  </si>
  <si>
    <t>OPTIONS OF ALLOCATING THE SYSTEM'S COSTS</t>
  </si>
  <si>
    <t>Fiscal 2006</t>
  </si>
  <si>
    <t>Fiscal 2007</t>
  </si>
  <si>
    <t>I</t>
  </si>
  <si>
    <t>EXPENDITURES</t>
  </si>
  <si>
    <t>Total System Costs</t>
  </si>
  <si>
    <t>A</t>
  </si>
  <si>
    <t>Chief Public Defender Office</t>
  </si>
  <si>
    <t>Allocate 100% to the state</t>
  </si>
  <si>
    <t>a</t>
  </si>
  <si>
    <t>Public Defender Commission costs</t>
  </si>
  <si>
    <t xml:space="preserve">  - Meetings, travel, per diem and (salary in FY 06 only)  (Appointed before 7/1/05)</t>
  </si>
  <si>
    <t xml:space="preserve">  - Dept of Admin support costs (For fiscal 2006 only - self supporting by FY 07)</t>
  </si>
  <si>
    <t>Allocate the amounts currently paid by the state, county and city</t>
  </si>
  <si>
    <t>b</t>
  </si>
  <si>
    <t>Personal services:</t>
  </si>
  <si>
    <t>to each member and remainder to the state.</t>
  </si>
  <si>
    <t>Chief public defender (75% FY 06 - 100% FY 07)</t>
  </si>
  <si>
    <t>Administrative director (G18) (50% FY 06 - 100% FY 07)</t>
  </si>
  <si>
    <t>Currently paid by the state (District Courts)</t>
  </si>
  <si>
    <t>Assistant public defenders (G18) (Each FTE 25% FY 06 - 100% FY 07)</t>
  </si>
  <si>
    <t>Currently paid by the counties (JP Courts &amp; PD Offices)</t>
  </si>
  <si>
    <t>Fiscal policy manager (G15) (50% FY 06 - 100% FY 07)</t>
  </si>
  <si>
    <t>Currently paid by the cities (City/Municipal Courts)</t>
  </si>
  <si>
    <t>Contract manager (G15) (Each FTE 25% FY 06 - 100% FY 07)</t>
  </si>
  <si>
    <t>New costs - paid by the state</t>
  </si>
  <si>
    <t>Administrative support (G10) (1 FTE 50% FY 06 - 2 FTE 100% FY 07)</t>
  </si>
  <si>
    <t xml:space="preserve">    Totals</t>
  </si>
  <si>
    <t>Accountant (G15) (25% FY 06 - 100% FY 07)</t>
  </si>
  <si>
    <t>Accounting technicians (G12) (3 FTE 0% FY 06 - 100% FY 07)</t>
  </si>
  <si>
    <t>Deputy public defenders - (7 FTE) costs accounted for in section B</t>
  </si>
  <si>
    <t>Indigence determination specialists (G12) - see assumption 6</t>
  </si>
  <si>
    <t>to each member &amp; the remainder to each based on current expenditures.</t>
  </si>
  <si>
    <t>Data and information technology (G15) (2 FTE 25% FY 06 - 100% FY 07)</t>
  </si>
  <si>
    <t>c</t>
  </si>
  <si>
    <t>Operating costs (Based on 20 FTE with ramp-up during FY 06 to 100% in FY 07):</t>
  </si>
  <si>
    <t>a.  First Allocation:</t>
  </si>
  <si>
    <t>Rent</t>
  </si>
  <si>
    <t>Data network connections</t>
  </si>
  <si>
    <t>Furniture</t>
  </si>
  <si>
    <t>*</t>
  </si>
  <si>
    <t>Personal computers</t>
  </si>
  <si>
    <t xml:space="preserve">         Total</t>
  </si>
  <si>
    <t>Processing services</t>
  </si>
  <si>
    <t>Job classification study</t>
  </si>
  <si>
    <t xml:space="preserve">    New Costs (Remainder)</t>
  </si>
  <si>
    <t>Travel</t>
  </si>
  <si>
    <t>Fixed costs</t>
  </si>
  <si>
    <t>Current</t>
  </si>
  <si>
    <t xml:space="preserve">Percentage of </t>
  </si>
  <si>
    <t>d</t>
  </si>
  <si>
    <t>Training Function</t>
  </si>
  <si>
    <t>b.  Second Allocation (New Costs)</t>
  </si>
  <si>
    <t>Expenditures</t>
  </si>
  <si>
    <t>Contribution</t>
  </si>
  <si>
    <t xml:space="preserve">  - Personal Services (Accounted for in items 9 and 12 above)</t>
  </si>
  <si>
    <t xml:space="preserve">  - Operating Costs (Used Dept of Justice as proxy)</t>
  </si>
  <si>
    <t>Counties</t>
  </si>
  <si>
    <t>e</t>
  </si>
  <si>
    <t>Appellate defender:</t>
  </si>
  <si>
    <t>Cities</t>
  </si>
  <si>
    <t xml:space="preserve">  - Personal Services</t>
  </si>
  <si>
    <t>State</t>
  </si>
  <si>
    <t xml:space="preserve">  - Operating Costs</t>
  </si>
  <si>
    <t>f</t>
  </si>
  <si>
    <t>Information Technology:</t>
  </si>
  <si>
    <t xml:space="preserve">  - System assessment</t>
  </si>
  <si>
    <t>Totals</t>
  </si>
  <si>
    <t xml:space="preserve">  - System purchase and installation</t>
  </si>
  <si>
    <t xml:space="preserve">  - Ongoing system costs</t>
  </si>
  <si>
    <t>Total Section A</t>
  </si>
  <si>
    <t>Assumptions Section A:</t>
  </si>
  <si>
    <t>This activity would be attached to the Department of Administration.</t>
  </si>
  <si>
    <t>Many cost estimates were taken from SB 218 and inflated by 3%.</t>
  </si>
  <si>
    <t>This activity assumes the costs and obligations of the OCA listed in section B.</t>
  </si>
  <si>
    <t>This activity is staffed in stages during FY 2006 and 100% staffed by FY 2007.</t>
  </si>
  <si>
    <t>IT system information is from the state of New Mexico.</t>
  </si>
  <si>
    <t>4 ID specialist are located at various regional PD offices &amp; 1 at the state office.</t>
  </si>
  <si>
    <t>Appellate Defender function is increased 4X in FY 07 &amp; the commission is disbanded.</t>
  </si>
  <si>
    <t>(*) Denotes "One time costs"</t>
  </si>
  <si>
    <t>B</t>
  </si>
  <si>
    <t>Actual costs recorded by the Office of the Court Administrator for fiscal 2004:</t>
  </si>
  <si>
    <t>Appointed attorney costs</t>
  </si>
  <si>
    <t>Public defender office costs</t>
  </si>
  <si>
    <t>Contracted attorney costs</t>
  </si>
  <si>
    <t>Evaluations (to remain at the OCA - was $415,863 during FY 04)</t>
  </si>
  <si>
    <t>Private investigator costs</t>
  </si>
  <si>
    <t>Witness fees</t>
  </si>
  <si>
    <t>g</t>
  </si>
  <si>
    <t>Legal fees and court costs</t>
  </si>
  <si>
    <t>h</t>
  </si>
  <si>
    <t>Other</t>
  </si>
  <si>
    <t>Total Section B</t>
  </si>
  <si>
    <t>Assumptions Section B:</t>
  </si>
  <si>
    <t>These are the costs of the current public defender program paid by the OCA.</t>
  </si>
  <si>
    <t>This transfer of these costs is effective starting in FY 07.</t>
  </si>
  <si>
    <t>Employees in 7county public defender offices will become employees of the state.</t>
  </si>
  <si>
    <t>County contracts with a private attorney become contracts of the state.</t>
  </si>
  <si>
    <t>Fit to proceed cost were paid by DPHHS prior to fiscal 2005.</t>
  </si>
  <si>
    <t>C</t>
  </si>
  <si>
    <t>Public Defender Office costs not currently paid by the state:</t>
  </si>
  <si>
    <t>Personal services (contained in section B) - FTE by No. Attorneys and Total</t>
  </si>
  <si>
    <t>Operating costs (costs contained in section B)</t>
  </si>
  <si>
    <t>Vacation and sick leave liability - see assumption 3.</t>
  </si>
  <si>
    <t>Other office costs not currently billed to the state</t>
  </si>
  <si>
    <t>Connect offices to state data network</t>
  </si>
  <si>
    <t>Ongoing annual connection costs</t>
  </si>
  <si>
    <t>Replacement furniture</t>
  </si>
  <si>
    <t>Rent (see assumption 2)</t>
  </si>
  <si>
    <t>Total Section C</t>
  </si>
  <si>
    <t>Assumptions Section C:</t>
  </si>
  <si>
    <t>Offices use the furniture that they currently have that was purchased by county.</t>
  </si>
  <si>
    <t>Rent &amp; utilities are currently paid by the counties.</t>
  </si>
  <si>
    <t>Counties will transfer sick and vacation liability balances and funds to the state.</t>
  </si>
  <si>
    <t>Subtotal without Justice Courts</t>
  </si>
  <si>
    <t>D</t>
  </si>
  <si>
    <t>Justice Courts</t>
  </si>
  <si>
    <t>Assumptions Section D:</t>
  </si>
  <si>
    <t>Estimate from MACO survey of counties (Supporting worksheet on file).</t>
  </si>
  <si>
    <t>E</t>
  </si>
  <si>
    <t>City and Municipal Courts</t>
  </si>
  <si>
    <t>Base cost estimate based on a telephone survey of 5 major cities with city/municipal</t>
  </si>
  <si>
    <t>courts.  This estimate was averaged with the MACo estimate noted in Section D.</t>
  </si>
  <si>
    <t>Grand Totals</t>
  </si>
  <si>
    <t>II</t>
  </si>
  <si>
    <t>SOURCES OF FUNDS</t>
  </si>
  <si>
    <t>F</t>
  </si>
  <si>
    <t>Current Funding</t>
  </si>
  <si>
    <t>TRANSFER-Current general fund appropriation at the Supreme Court for PD costs.</t>
  </si>
  <si>
    <t>TRANSFER-Current general fund appropriation at the Supreme Court for 1.5 FTE.</t>
  </si>
  <si>
    <t>Total Current Funding</t>
  </si>
  <si>
    <t>G</t>
  </si>
  <si>
    <t>New State Funding Requirement</t>
  </si>
  <si>
    <t>PUBLIC DEFENDER COST ALLOCATION</t>
  </si>
  <si>
    <t>BY EACH MONTANA CITY</t>
  </si>
  <si>
    <t>DOLLAR AMOUNT:</t>
  </si>
  <si>
    <t>Factor</t>
  </si>
  <si>
    <t>J</t>
  </si>
  <si>
    <t>K</t>
  </si>
  <si>
    <t>L</t>
  </si>
  <si>
    <t>City</t>
  </si>
  <si>
    <t>Population</t>
  </si>
  <si>
    <t>Allocation</t>
  </si>
  <si>
    <t xml:space="preserve">Taxable </t>
  </si>
  <si>
    <t>Total Allocation</t>
  </si>
  <si>
    <t>Average Allocation</t>
  </si>
  <si>
    <t>Biennium</t>
  </si>
  <si>
    <t>Fiscal Year 1</t>
  </si>
  <si>
    <t>Fiscal Year 2</t>
  </si>
  <si>
    <t>Value</t>
  </si>
  <si>
    <t>$ Allocation</t>
  </si>
  <si>
    <t>Alberton town</t>
  </si>
  <si>
    <t>Anaconda</t>
  </si>
  <si>
    <t>Bainville town</t>
  </si>
  <si>
    <t>Baker city</t>
  </si>
  <si>
    <t>Bearcreek town</t>
  </si>
  <si>
    <t>Belgrade city</t>
  </si>
  <si>
    <t>Belt city</t>
  </si>
  <si>
    <t>Big Sandy town</t>
  </si>
  <si>
    <t>Big Timber city</t>
  </si>
  <si>
    <t>Billings city</t>
  </si>
  <si>
    <t>Boulder town</t>
  </si>
  <si>
    <t>Bozeman city</t>
  </si>
  <si>
    <t>Bridger town</t>
  </si>
  <si>
    <t>Broadus town</t>
  </si>
  <si>
    <t>Broadview town</t>
  </si>
  <si>
    <t>Brockton town</t>
  </si>
  <si>
    <t>Browning town</t>
  </si>
  <si>
    <t>Butte-Silver Bow (balance)</t>
  </si>
  <si>
    <t>Cascade town</t>
  </si>
  <si>
    <t>Chester town</t>
  </si>
  <si>
    <t>Chinook city</t>
  </si>
  <si>
    <t>Choteau city</t>
  </si>
  <si>
    <t>Circle town</t>
  </si>
  <si>
    <t>Clyde Park town</t>
  </si>
  <si>
    <t>Colstrip city</t>
  </si>
  <si>
    <t>Columbia Falls city</t>
  </si>
  <si>
    <t>Columbus town</t>
  </si>
  <si>
    <t>Conrad city</t>
  </si>
  <si>
    <t>Culbertson town</t>
  </si>
  <si>
    <t>Cut Bank city</t>
  </si>
  <si>
    <t>Darby town</t>
  </si>
  <si>
    <t>Deer Lodge city</t>
  </si>
  <si>
    <t>Denton town</t>
  </si>
  <si>
    <t>Dillon city</t>
  </si>
  <si>
    <t>Dodson town</t>
  </si>
  <si>
    <t>Drummond town</t>
  </si>
  <si>
    <t>Dutton town</t>
  </si>
  <si>
    <t>East Helena town</t>
  </si>
  <si>
    <t>Ekalaka town</t>
  </si>
  <si>
    <t>Ennis town</t>
  </si>
  <si>
    <t>Eureka town</t>
  </si>
  <si>
    <t>Fairfield town</t>
  </si>
  <si>
    <t>Fairview town</t>
  </si>
  <si>
    <t>Flaxville town</t>
  </si>
  <si>
    <t>Forsyth city</t>
  </si>
  <si>
    <t>Fort Benton city</t>
  </si>
  <si>
    <t>Fort Peck town</t>
  </si>
  <si>
    <t>Froid town</t>
  </si>
  <si>
    <t>Fromberg town</t>
  </si>
  <si>
    <t>Geraldine town</t>
  </si>
  <si>
    <t>Glasgow city</t>
  </si>
  <si>
    <t>Glendive city</t>
  </si>
  <si>
    <t>Grass Range town</t>
  </si>
  <si>
    <t>Great Falls city</t>
  </si>
  <si>
    <t>Hamilton city</t>
  </si>
  <si>
    <t>Hardin city</t>
  </si>
  <si>
    <t>Harlem city</t>
  </si>
  <si>
    <t>Harlowton city</t>
  </si>
  <si>
    <t>Havre city</t>
  </si>
  <si>
    <t>Helena city</t>
  </si>
  <si>
    <t>Hingham town</t>
  </si>
  <si>
    <t>Hobson city</t>
  </si>
  <si>
    <t>Hot Springs town</t>
  </si>
  <si>
    <t>Hysham town</t>
  </si>
  <si>
    <t>Ismay town</t>
  </si>
  <si>
    <t>Joliet town</t>
  </si>
  <si>
    <t>Jordan town</t>
  </si>
  <si>
    <t>Judith Gap city</t>
  </si>
  <si>
    <t>Kalispell city</t>
  </si>
  <si>
    <t>Kevin town</t>
  </si>
  <si>
    <t>Laurel city</t>
  </si>
  <si>
    <t>Lavina town</t>
  </si>
  <si>
    <t>Lewistown city</t>
  </si>
  <si>
    <t>Libby city</t>
  </si>
  <si>
    <t>Lima town</t>
  </si>
  <si>
    <t>Livingston city</t>
  </si>
  <si>
    <t>Lodge Grass town</t>
  </si>
  <si>
    <t>Malta city</t>
  </si>
  <si>
    <t>Manhattan town</t>
  </si>
  <si>
    <t>Medicine Lake town</t>
  </si>
  <si>
    <t>Melstone town</t>
  </si>
  <si>
    <t>Miles City city</t>
  </si>
  <si>
    <t>Missoula city</t>
  </si>
  <si>
    <t>Moore town</t>
  </si>
  <si>
    <t>Nashua town</t>
  </si>
  <si>
    <t>Neihart town</t>
  </si>
  <si>
    <t>Opheim town</t>
  </si>
  <si>
    <t>Outlook town</t>
  </si>
  <si>
    <t>Philipsburg town</t>
  </si>
  <si>
    <t>Pinesdale town</t>
  </si>
  <si>
    <t>Plains town</t>
  </si>
  <si>
    <t>Plentywood city</t>
  </si>
  <si>
    <t>Plevna town</t>
  </si>
  <si>
    <t>Polson city</t>
  </si>
  <si>
    <t>Poplar city</t>
  </si>
  <si>
    <t>Red Lodge city</t>
  </si>
  <si>
    <t>Rexford town</t>
  </si>
  <si>
    <t>Richey town</t>
  </si>
  <si>
    <t>Ronan city</t>
  </si>
  <si>
    <t>Roundup city</t>
  </si>
  <si>
    <t>Ryegate town</t>
  </si>
  <si>
    <t>Saco town</t>
  </si>
  <si>
    <t>St. Ignatius town</t>
  </si>
  <si>
    <t>Scobey city</t>
  </si>
  <si>
    <t>Shelby city</t>
  </si>
  <si>
    <t>Sheridan town</t>
  </si>
  <si>
    <t>Sidney city</t>
  </si>
  <si>
    <t>Stanford town</t>
  </si>
  <si>
    <t>Stevensville town</t>
  </si>
  <si>
    <t>Sunburst town</t>
  </si>
  <si>
    <t>Superior town</t>
  </si>
  <si>
    <t>Terry town</t>
  </si>
  <si>
    <t>Thompson Falls city</t>
  </si>
  <si>
    <t>Three Forks city</t>
  </si>
  <si>
    <t>Townsend city</t>
  </si>
  <si>
    <t>Troy city</t>
  </si>
  <si>
    <t>Twin Bridges town</t>
  </si>
  <si>
    <t>Valier town</t>
  </si>
  <si>
    <t>Virginia City town</t>
  </si>
  <si>
    <t>Walkerville town</t>
  </si>
  <si>
    <t>Westby town</t>
  </si>
  <si>
    <t>West Yellowstone town</t>
  </si>
  <si>
    <t>Whitefish city</t>
  </si>
  <si>
    <t>Whitehall town</t>
  </si>
  <si>
    <t>White Sulphur Springs city</t>
  </si>
  <si>
    <t>Wibaux town</t>
  </si>
  <si>
    <t>Winifred town</t>
  </si>
  <si>
    <t>Winnett town</t>
  </si>
  <si>
    <t>Wolf Point city</t>
  </si>
  <si>
    <t>BY EACH MONTANA COUNTY</t>
  </si>
  <si>
    <t>COMPARE MACO SURVEY TO FORMULA ALLOCATION</t>
  </si>
  <si>
    <t>H</t>
  </si>
  <si>
    <t>JP Courts:</t>
  </si>
  <si>
    <t>District Courts:</t>
  </si>
  <si>
    <t>County</t>
  </si>
  <si>
    <t>Taxable</t>
  </si>
  <si>
    <t>Index</t>
  </si>
  <si>
    <t>Avg. Allocation</t>
  </si>
  <si>
    <t>Formula</t>
  </si>
  <si>
    <t>MACo</t>
  </si>
  <si>
    <t>Increase</t>
  </si>
  <si>
    <t>Public Defender</t>
  </si>
  <si>
    <t>Crimes</t>
  </si>
  <si>
    <t>Survey</t>
  </si>
  <si>
    <t>(Decrease)</t>
  </si>
  <si>
    <t>Offices</t>
  </si>
  <si>
    <r>
      <t>.</t>
    </r>
    <r>
      <rPr>
        <sz val="10"/>
        <rFont val="Arial"/>
        <family val="2"/>
      </rPr>
      <t>Beaverhead County</t>
    </r>
  </si>
  <si>
    <r>
      <t>.</t>
    </r>
    <r>
      <rPr>
        <sz val="10"/>
        <rFont val="Arial"/>
        <family val="2"/>
      </rPr>
      <t>Big Horn County</t>
    </r>
  </si>
  <si>
    <r>
      <t>.</t>
    </r>
    <r>
      <rPr>
        <sz val="10"/>
        <rFont val="Arial"/>
        <family val="2"/>
      </rPr>
      <t>Blaine County</t>
    </r>
  </si>
  <si>
    <r>
      <t>.</t>
    </r>
    <r>
      <rPr>
        <sz val="10"/>
        <rFont val="Arial"/>
        <family val="2"/>
      </rPr>
      <t>Broadwater County</t>
    </r>
  </si>
  <si>
    <r>
      <t>.</t>
    </r>
    <r>
      <rPr>
        <sz val="10"/>
        <rFont val="Arial"/>
        <family val="2"/>
      </rPr>
      <t>Carbon County</t>
    </r>
  </si>
  <si>
    <r>
      <t>.</t>
    </r>
    <r>
      <rPr>
        <sz val="10"/>
        <rFont val="Arial"/>
        <family val="2"/>
      </rPr>
      <t>Carter County</t>
    </r>
  </si>
  <si>
    <r>
      <t>.</t>
    </r>
    <r>
      <rPr>
        <sz val="10"/>
        <rFont val="Arial"/>
        <family val="2"/>
      </rPr>
      <t>Cascade County</t>
    </r>
  </si>
  <si>
    <r>
      <t>.</t>
    </r>
    <r>
      <rPr>
        <sz val="10"/>
        <rFont val="Arial"/>
        <family val="2"/>
      </rPr>
      <t>Chouteau County</t>
    </r>
  </si>
  <si>
    <r>
      <t>.</t>
    </r>
    <r>
      <rPr>
        <sz val="10"/>
        <rFont val="Arial"/>
        <family val="2"/>
      </rPr>
      <t>Custer County</t>
    </r>
  </si>
  <si>
    <r>
      <t>.</t>
    </r>
    <r>
      <rPr>
        <sz val="10"/>
        <rFont val="Arial"/>
        <family val="2"/>
      </rPr>
      <t>Daniels County</t>
    </r>
  </si>
  <si>
    <r>
      <t>.</t>
    </r>
    <r>
      <rPr>
        <sz val="10"/>
        <rFont val="Arial"/>
        <family val="2"/>
      </rPr>
      <t>Dawson County</t>
    </r>
  </si>
  <si>
    <r>
      <t>.</t>
    </r>
    <r>
      <rPr>
        <sz val="10"/>
        <rFont val="Arial"/>
        <family val="2"/>
      </rPr>
      <t>Deer Lodge County</t>
    </r>
  </si>
  <si>
    <r>
      <t>.</t>
    </r>
    <r>
      <rPr>
        <sz val="10"/>
        <rFont val="Arial"/>
        <family val="2"/>
      </rPr>
      <t>Fallon County</t>
    </r>
  </si>
  <si>
    <r>
      <t>.</t>
    </r>
    <r>
      <rPr>
        <sz val="10"/>
        <rFont val="Arial"/>
        <family val="2"/>
      </rPr>
      <t>Fergus County</t>
    </r>
  </si>
  <si>
    <r>
      <t>.</t>
    </r>
    <r>
      <rPr>
        <sz val="10"/>
        <rFont val="Arial"/>
        <family val="2"/>
      </rPr>
      <t>Flathead County</t>
    </r>
  </si>
  <si>
    <r>
      <t>.</t>
    </r>
    <r>
      <rPr>
        <sz val="10"/>
        <rFont val="Arial"/>
        <family val="2"/>
      </rPr>
      <t>Gallatin County</t>
    </r>
  </si>
  <si>
    <r>
      <t>.</t>
    </r>
    <r>
      <rPr>
        <sz val="10"/>
        <rFont val="Arial"/>
        <family val="2"/>
      </rPr>
      <t>Garfield County</t>
    </r>
  </si>
  <si>
    <r>
      <t>.</t>
    </r>
    <r>
      <rPr>
        <sz val="10"/>
        <rFont val="Arial"/>
        <family val="2"/>
      </rPr>
      <t>Glacier County</t>
    </r>
  </si>
  <si>
    <r>
      <t>.</t>
    </r>
    <r>
      <rPr>
        <sz val="10"/>
        <rFont val="Arial"/>
        <family val="2"/>
      </rPr>
      <t>Golden Valley County</t>
    </r>
  </si>
  <si>
    <r>
      <t>.</t>
    </r>
    <r>
      <rPr>
        <sz val="10"/>
        <rFont val="Arial"/>
        <family val="2"/>
      </rPr>
      <t>Granite County</t>
    </r>
  </si>
  <si>
    <r>
      <t>.</t>
    </r>
    <r>
      <rPr>
        <sz val="10"/>
        <rFont val="Arial"/>
        <family val="2"/>
      </rPr>
      <t>Hill County</t>
    </r>
  </si>
  <si>
    <r>
      <t>.</t>
    </r>
    <r>
      <rPr>
        <sz val="10"/>
        <rFont val="Arial"/>
        <family val="2"/>
      </rPr>
      <t>Jefferson County</t>
    </r>
  </si>
  <si>
    <r>
      <t>.</t>
    </r>
    <r>
      <rPr>
        <sz val="10"/>
        <rFont val="Arial"/>
        <family val="2"/>
      </rPr>
      <t>Judith Basin County</t>
    </r>
  </si>
  <si>
    <r>
      <t>.</t>
    </r>
    <r>
      <rPr>
        <sz val="10"/>
        <rFont val="Arial"/>
        <family val="2"/>
      </rPr>
      <t>Lake County</t>
    </r>
  </si>
  <si>
    <r>
      <t>.</t>
    </r>
    <r>
      <rPr>
        <sz val="10"/>
        <rFont val="Arial"/>
        <family val="2"/>
      </rPr>
      <t>Lewis and Clark County</t>
    </r>
  </si>
  <si>
    <r>
      <t>.</t>
    </r>
    <r>
      <rPr>
        <sz val="10"/>
        <rFont val="Arial"/>
        <family val="2"/>
      </rPr>
      <t>Liberty County</t>
    </r>
  </si>
  <si>
    <r>
      <t>.</t>
    </r>
    <r>
      <rPr>
        <sz val="10"/>
        <rFont val="Arial"/>
        <family val="2"/>
      </rPr>
      <t>Lincoln County</t>
    </r>
  </si>
  <si>
    <r>
      <t>.</t>
    </r>
    <r>
      <rPr>
        <sz val="10"/>
        <rFont val="Arial"/>
        <family val="2"/>
      </rPr>
      <t>McCone County</t>
    </r>
  </si>
  <si>
    <r>
      <t>.</t>
    </r>
    <r>
      <rPr>
        <sz val="10"/>
        <rFont val="Arial"/>
        <family val="2"/>
      </rPr>
      <t>Madison County</t>
    </r>
  </si>
  <si>
    <r>
      <t>.</t>
    </r>
    <r>
      <rPr>
        <sz val="10"/>
        <rFont val="Arial"/>
        <family val="2"/>
      </rPr>
      <t>Meagher County</t>
    </r>
  </si>
  <si>
    <r>
      <t>.</t>
    </r>
    <r>
      <rPr>
        <sz val="10"/>
        <rFont val="Arial"/>
        <family val="2"/>
      </rPr>
      <t>Mineral County</t>
    </r>
  </si>
  <si>
    <r>
      <t>.</t>
    </r>
    <r>
      <rPr>
        <sz val="10"/>
        <rFont val="Arial"/>
        <family val="2"/>
      </rPr>
      <t>Missoula County</t>
    </r>
  </si>
  <si>
    <r>
      <t>.</t>
    </r>
    <r>
      <rPr>
        <sz val="10"/>
        <rFont val="Arial"/>
        <family val="2"/>
      </rPr>
      <t>Musselshell County</t>
    </r>
  </si>
  <si>
    <r>
      <t>.</t>
    </r>
    <r>
      <rPr>
        <sz val="10"/>
        <rFont val="Arial"/>
        <family val="2"/>
      </rPr>
      <t>Park County</t>
    </r>
  </si>
  <si>
    <r>
      <t>.</t>
    </r>
    <r>
      <rPr>
        <sz val="10"/>
        <rFont val="Arial"/>
        <family val="2"/>
      </rPr>
      <t>Petroleum County</t>
    </r>
  </si>
  <si>
    <r>
      <t>.</t>
    </r>
    <r>
      <rPr>
        <sz val="10"/>
        <rFont val="Arial"/>
        <family val="2"/>
      </rPr>
      <t>Phillips County</t>
    </r>
  </si>
  <si>
    <r>
      <t>.</t>
    </r>
    <r>
      <rPr>
        <sz val="10"/>
        <rFont val="Arial"/>
        <family val="2"/>
      </rPr>
      <t>Pondera County</t>
    </r>
  </si>
  <si>
    <r>
      <t>.</t>
    </r>
    <r>
      <rPr>
        <sz val="10"/>
        <rFont val="Arial"/>
        <family val="2"/>
      </rPr>
      <t>Powder River County</t>
    </r>
  </si>
  <si>
    <r>
      <t>.</t>
    </r>
    <r>
      <rPr>
        <sz val="10"/>
        <rFont val="Arial"/>
        <family val="2"/>
      </rPr>
      <t>Powell County</t>
    </r>
  </si>
  <si>
    <r>
      <t>.</t>
    </r>
    <r>
      <rPr>
        <sz val="10"/>
        <rFont val="Arial"/>
        <family val="2"/>
      </rPr>
      <t>Prairie County</t>
    </r>
  </si>
  <si>
    <r>
      <t>.</t>
    </r>
    <r>
      <rPr>
        <sz val="10"/>
        <rFont val="Arial"/>
        <family val="2"/>
      </rPr>
      <t>Ravalli County</t>
    </r>
  </si>
  <si>
    <r>
      <t>.</t>
    </r>
    <r>
      <rPr>
        <sz val="10"/>
        <rFont val="Arial"/>
        <family val="2"/>
      </rPr>
      <t>Richland County</t>
    </r>
  </si>
  <si>
    <r>
      <t>.</t>
    </r>
    <r>
      <rPr>
        <sz val="10"/>
        <rFont val="Arial"/>
        <family val="2"/>
      </rPr>
      <t>Roosevelt County</t>
    </r>
  </si>
  <si>
    <r>
      <t>.</t>
    </r>
    <r>
      <rPr>
        <sz val="10"/>
        <rFont val="Arial"/>
        <family val="2"/>
      </rPr>
      <t>Rosebud County</t>
    </r>
  </si>
  <si>
    <r>
      <t>.</t>
    </r>
    <r>
      <rPr>
        <sz val="10"/>
        <rFont val="Arial"/>
        <family val="2"/>
      </rPr>
      <t>Sanders County</t>
    </r>
  </si>
  <si>
    <r>
      <t>.</t>
    </r>
    <r>
      <rPr>
        <sz val="10"/>
        <rFont val="Arial"/>
        <family val="2"/>
      </rPr>
      <t>Sheridan County</t>
    </r>
  </si>
  <si>
    <r>
      <t>.</t>
    </r>
    <r>
      <rPr>
        <sz val="10"/>
        <rFont val="Arial"/>
        <family val="2"/>
      </rPr>
      <t>Silver Bow County</t>
    </r>
  </si>
  <si>
    <r>
      <t>.</t>
    </r>
    <r>
      <rPr>
        <sz val="10"/>
        <rFont val="Arial"/>
        <family val="2"/>
      </rPr>
      <t>Stillwater County</t>
    </r>
  </si>
  <si>
    <r>
      <t>.</t>
    </r>
    <r>
      <rPr>
        <sz val="10"/>
        <rFont val="Arial"/>
        <family val="2"/>
      </rPr>
      <t>Sweet Grass County</t>
    </r>
  </si>
  <si>
    <r>
      <t>.</t>
    </r>
    <r>
      <rPr>
        <sz val="10"/>
        <rFont val="Arial"/>
        <family val="2"/>
      </rPr>
      <t>Teton County</t>
    </r>
  </si>
  <si>
    <r>
      <t>.</t>
    </r>
    <r>
      <rPr>
        <sz val="10"/>
        <rFont val="Arial"/>
        <family val="2"/>
      </rPr>
      <t>Toole County</t>
    </r>
  </si>
  <si>
    <r>
      <t>.</t>
    </r>
    <r>
      <rPr>
        <sz val="10"/>
        <rFont val="Arial"/>
        <family val="2"/>
      </rPr>
      <t>Treasure County</t>
    </r>
  </si>
  <si>
    <r>
      <t>.</t>
    </r>
    <r>
      <rPr>
        <sz val="10"/>
        <rFont val="Arial"/>
        <family val="2"/>
      </rPr>
      <t>Valley County</t>
    </r>
  </si>
  <si>
    <r>
      <t>.</t>
    </r>
    <r>
      <rPr>
        <sz val="10"/>
        <rFont val="Arial"/>
        <family val="2"/>
      </rPr>
      <t>Wheatland County</t>
    </r>
  </si>
  <si>
    <r>
      <t>.</t>
    </r>
    <r>
      <rPr>
        <sz val="10"/>
        <rFont val="Arial"/>
        <family val="2"/>
      </rPr>
      <t>Wibaux County</t>
    </r>
  </si>
  <si>
    <r>
      <t>.</t>
    </r>
    <r>
      <rPr>
        <sz val="10"/>
        <rFont val="Arial"/>
        <family val="2"/>
      </rPr>
      <t>Yellowstone County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</si>
</sst>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.0000000_);_(* \(#,##0.0000000\);_(* &quot;-&quot;??_);_(@_)"/>
    <numFmt numFmtId="171" formatCode="_(* #,##0.000000_);_(* \(#,##0.0000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doubleAccounting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167" fontId="0" fillId="0" borderId="0" xfId="15" applyNumberFormat="1" applyBorder="1" applyAlignment="1">
      <alignment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43" fontId="0" fillId="0" borderId="0" xfId="15" applyAlignment="1">
      <alignment/>
    </xf>
    <xf numFmtId="167" fontId="5" fillId="2" borderId="0" xfId="15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44" fontId="0" fillId="0" borderId="0" xfId="17" applyAlignment="1">
      <alignment/>
    </xf>
    <xf numFmtId="168" fontId="0" fillId="0" borderId="0" xfId="17" applyNumberFormat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43" fontId="8" fillId="0" borderId="0" xfId="15" applyFont="1" applyAlignment="1">
      <alignment/>
    </xf>
    <xf numFmtId="167" fontId="8" fillId="0" borderId="0" xfId="15" applyNumberFormat="1" applyFont="1" applyAlignment="1">
      <alignment/>
    </xf>
    <xf numFmtId="43" fontId="7" fillId="0" borderId="0" xfId="15" applyFont="1" applyAlignment="1">
      <alignment/>
    </xf>
    <xf numFmtId="167" fontId="7" fillId="2" borderId="0" xfId="15" applyNumberFormat="1" applyFont="1" applyFill="1" applyAlignment="1">
      <alignment/>
    </xf>
    <xf numFmtId="168" fontId="0" fillId="2" borderId="0" xfId="17" applyNumberFormat="1" applyFill="1" applyAlignment="1">
      <alignment/>
    </xf>
    <xf numFmtId="167" fontId="0" fillId="2" borderId="0" xfId="15" applyNumberFormat="1" applyFill="1" applyAlignment="1">
      <alignment/>
    </xf>
    <xf numFmtId="0" fontId="0" fillId="0" borderId="0" xfId="0" applyAlignment="1" quotePrefix="1">
      <alignment/>
    </xf>
    <xf numFmtId="167" fontId="0" fillId="0" borderId="0" xfId="15" applyNumberFormat="1" applyAlignment="1" quotePrefix="1">
      <alignment/>
    </xf>
    <xf numFmtId="167" fontId="0" fillId="0" borderId="0" xfId="15" applyNumberForma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0" fontId="0" fillId="0" borderId="0" xfId="21" applyNumberFormat="1" applyAlignment="1">
      <alignment/>
    </xf>
    <xf numFmtId="10" fontId="0" fillId="2" borderId="0" xfId="21" applyNumberFormat="1" applyFill="1" applyAlignment="1">
      <alignment/>
    </xf>
    <xf numFmtId="10" fontId="7" fillId="0" borderId="0" xfId="21" applyNumberFormat="1" applyFont="1" applyAlignment="1">
      <alignment/>
    </xf>
    <xf numFmtId="10" fontId="7" fillId="2" borderId="0" xfId="21" applyNumberFormat="1" applyFont="1" applyFill="1" applyAlignment="1">
      <alignment/>
    </xf>
    <xf numFmtId="168" fontId="0" fillId="0" borderId="0" xfId="17" applyNumberFormat="1" applyBorder="1" applyAlignment="1">
      <alignment/>
    </xf>
    <xf numFmtId="0" fontId="0" fillId="0" borderId="0" xfId="0" applyAlignment="1">
      <alignment horizontal="center"/>
    </xf>
    <xf numFmtId="10" fontId="0" fillId="0" borderId="0" xfId="21" applyNumberFormat="1" applyBorder="1" applyAlignment="1">
      <alignment/>
    </xf>
    <xf numFmtId="10" fontId="8" fillId="0" borderId="0" xfId="21" applyNumberFormat="1" applyFont="1" applyAlignment="1">
      <alignment/>
    </xf>
    <xf numFmtId="167" fontId="8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2" borderId="0" xfId="0" applyFont="1" applyFill="1" applyAlignment="1">
      <alignment/>
    </xf>
    <xf numFmtId="167" fontId="4" fillId="0" borderId="0" xfId="15" applyNumberFormat="1" applyFont="1" applyAlignment="1">
      <alignment/>
    </xf>
    <xf numFmtId="43" fontId="0" fillId="0" borderId="0" xfId="0" applyNumberFormat="1" applyAlignment="1">
      <alignment/>
    </xf>
    <xf numFmtId="169" fontId="0" fillId="2" borderId="0" xfId="0" applyNumberFormat="1" applyFill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68" fontId="0" fillId="0" borderId="0" xfId="17" applyNumberFormat="1" applyFont="1" applyAlignment="1">
      <alignment/>
    </xf>
    <xf numFmtId="0" fontId="0" fillId="0" borderId="0" xfId="0" applyAlignment="1">
      <alignment horizontal="right"/>
    </xf>
    <xf numFmtId="43" fontId="6" fillId="0" borderId="0" xfId="0" applyNumberFormat="1" applyFont="1" applyAlignment="1">
      <alignment/>
    </xf>
    <xf numFmtId="168" fontId="6" fillId="0" borderId="0" xfId="17" applyNumberFormat="1" applyFont="1" applyAlignment="1">
      <alignment/>
    </xf>
    <xf numFmtId="0" fontId="9" fillId="0" borderId="0" xfId="0" applyFont="1" applyAlignment="1">
      <alignment/>
    </xf>
    <xf numFmtId="168" fontId="0" fillId="3" borderId="0" xfId="17" applyNumberFormat="1" applyFill="1" applyAlignment="1">
      <alignment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Font="1" applyAlignment="1" applyProtection="1" quotePrefix="1">
      <alignment horizontal="left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 applyProtection="1">
      <alignment horizontal="right"/>
      <protection locked="0"/>
    </xf>
    <xf numFmtId="43" fontId="7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70" fontId="0" fillId="0" borderId="0" xfId="15" applyNumberFormat="1" applyAlignment="1">
      <alignment/>
    </xf>
    <xf numFmtId="0" fontId="10" fillId="0" borderId="0" xfId="0" applyFont="1" applyAlignment="1" applyProtection="1">
      <alignment/>
      <protection locked="0"/>
    </xf>
    <xf numFmtId="167" fontId="0" fillId="0" borderId="0" xfId="15" applyNumberFormat="1" applyFont="1" applyAlignment="1" applyProtection="1">
      <alignment horizontal="right"/>
      <protection locked="0"/>
    </xf>
    <xf numFmtId="6" fontId="0" fillId="0" borderId="0" xfId="17" applyNumberFormat="1" applyAlignment="1">
      <alignment/>
    </xf>
    <xf numFmtId="167" fontId="8" fillId="0" borderId="0" xfId="15" applyNumberFormat="1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6" fontId="0" fillId="0" borderId="0" xfId="17" applyNumberFormat="1" applyBorder="1" applyAlignment="1">
      <alignment/>
    </xf>
    <xf numFmtId="171" fontId="0" fillId="0" borderId="0" xfId="15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17</xdr:col>
      <xdr:colOff>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1313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124</xdr:row>
      <xdr:rowOff>0</xdr:rowOff>
    </xdr:from>
    <xdr:to>
      <xdr:col>16</xdr:col>
      <xdr:colOff>857250</xdr:colOff>
      <xdr:row>124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0326350"/>
          <a:ext cx="1307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</xdr:row>
      <xdr:rowOff>19050</xdr:rowOff>
    </xdr:from>
    <xdr:to>
      <xdr:col>22</xdr:col>
      <xdr:colOff>0</xdr:colOff>
      <xdr:row>3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40275" y="1809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</xdr:row>
      <xdr:rowOff>19050</xdr:rowOff>
    </xdr:from>
    <xdr:to>
      <xdr:col>22</xdr:col>
      <xdr:colOff>0</xdr:colOff>
      <xdr:row>3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40275" y="1809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</xdr:row>
      <xdr:rowOff>19050</xdr:rowOff>
    </xdr:from>
    <xdr:to>
      <xdr:col>33</xdr:col>
      <xdr:colOff>9525</xdr:colOff>
      <xdr:row>3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0" y="180975"/>
          <a:ext cx="860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AG1201"/>
  <sheetViews>
    <sheetView tabSelected="1" workbookViewId="0" topLeftCell="A1">
      <selection activeCell="A1" sqref="A1"/>
    </sheetView>
  </sheetViews>
  <sheetFormatPr defaultColWidth="9.140625" defaultRowHeight="12.75"/>
  <cols>
    <col min="2" max="3" width="5.140625" style="0" customWidth="1"/>
    <col min="4" max="4" width="4.57421875" style="0" customWidth="1"/>
    <col min="5" max="5" width="70.8515625" style="0" customWidth="1"/>
    <col min="6" max="7" width="6.7109375" style="0" customWidth="1"/>
    <col min="8" max="8" width="2.421875" style="0" customWidth="1"/>
    <col min="9" max="9" width="13.421875" style="0" customWidth="1"/>
    <col min="10" max="10" width="2.8515625" style="0" customWidth="1"/>
    <col min="11" max="11" width="17.421875" style="0" customWidth="1"/>
    <col min="12" max="12" width="11.57421875" style="0" customWidth="1"/>
    <col min="13" max="13" width="3.00390625" style="0" customWidth="1"/>
    <col min="14" max="14" width="13.421875" style="0" customWidth="1"/>
    <col min="15" max="15" width="2.8515625" style="0" customWidth="1"/>
    <col min="16" max="16" width="17.28125" style="0" customWidth="1"/>
    <col min="17" max="18" width="13.7109375" style="0" customWidth="1"/>
    <col min="19" max="19" width="14.140625" style="0" customWidth="1"/>
    <col min="23" max="23" width="4.00390625" style="0" customWidth="1"/>
    <col min="24" max="24" width="4.140625" style="0" customWidth="1"/>
    <col min="25" max="25" width="62.8515625" style="0" customWidth="1"/>
    <col min="26" max="26" width="3.8515625" style="0" customWidth="1"/>
    <col min="27" max="27" width="12.28125" style="0" customWidth="1"/>
    <col min="28" max="28" width="2.140625" style="0" customWidth="1"/>
    <col min="29" max="29" width="12.57421875" style="0" customWidth="1"/>
    <col min="30" max="30" width="2.421875" style="0" customWidth="1"/>
    <col min="31" max="31" width="12.28125" style="0" customWidth="1"/>
    <col min="32" max="32" width="2.421875" style="0" customWidth="1"/>
    <col min="33" max="33" width="14.00390625" style="0" customWidth="1"/>
  </cols>
  <sheetData>
    <row r="6" spans="2:33" ht="15.75">
      <c r="B6" s="1" t="s">
        <v>0</v>
      </c>
      <c r="C6" s="1"/>
      <c r="D6" s="1"/>
      <c r="E6" s="1"/>
      <c r="F6" s="1"/>
      <c r="H6" s="2"/>
      <c r="I6" s="3" t="s">
        <v>1</v>
      </c>
      <c r="J6" s="3"/>
      <c r="K6" s="3"/>
      <c r="L6" s="3"/>
      <c r="M6" s="2"/>
      <c r="N6" s="3" t="s">
        <v>2</v>
      </c>
      <c r="O6" s="3"/>
      <c r="P6" s="3"/>
      <c r="Q6" s="3"/>
      <c r="X6" s="1" t="s">
        <v>3</v>
      </c>
      <c r="Y6" s="1"/>
      <c r="AF6" s="4"/>
      <c r="AG6" s="4"/>
    </row>
    <row r="7" spans="7:33" ht="15.75">
      <c r="G7" s="5" t="s">
        <v>4</v>
      </c>
      <c r="H7" s="6"/>
      <c r="I7" s="5" t="s">
        <v>5</v>
      </c>
      <c r="J7" s="5"/>
      <c r="K7" s="5" t="s">
        <v>6</v>
      </c>
      <c r="L7" s="5" t="s">
        <v>7</v>
      </c>
      <c r="M7" s="6"/>
      <c r="N7" s="5" t="s">
        <v>5</v>
      </c>
      <c r="O7" s="5"/>
      <c r="P7" s="5" t="s">
        <v>6</v>
      </c>
      <c r="Q7" s="5" t="s">
        <v>7</v>
      </c>
      <c r="X7" s="1" t="s">
        <v>8</v>
      </c>
      <c r="Y7" s="1"/>
      <c r="Z7" s="1"/>
      <c r="AA7" s="1"/>
      <c r="AB7" s="1"/>
      <c r="AC7" s="1"/>
      <c r="AE7" s="5" t="s">
        <v>9</v>
      </c>
      <c r="AF7" s="8"/>
      <c r="AG7" s="5" t="s">
        <v>10</v>
      </c>
    </row>
    <row r="8" spans="2:32" ht="12.75">
      <c r="B8" s="9" t="s">
        <v>11</v>
      </c>
      <c r="C8" s="3" t="s">
        <v>12</v>
      </c>
      <c r="D8" s="3"/>
      <c r="E8" s="3"/>
      <c r="G8" s="5"/>
      <c r="H8" s="6"/>
      <c r="I8" s="5"/>
      <c r="J8" s="5"/>
      <c r="K8" s="5"/>
      <c r="L8" s="5"/>
      <c r="M8" s="6"/>
      <c r="N8" s="5"/>
      <c r="O8" s="5"/>
      <c r="P8" s="5"/>
      <c r="Q8" s="5"/>
      <c r="AF8" s="2"/>
    </row>
    <row r="9" spans="7:33" ht="12.75">
      <c r="G9" s="5"/>
      <c r="H9" s="6"/>
      <c r="I9" s="5"/>
      <c r="J9" s="5"/>
      <c r="K9" s="5"/>
      <c r="L9" s="5"/>
      <c r="M9" s="6"/>
      <c r="N9" s="5"/>
      <c r="O9" s="5"/>
      <c r="P9" s="5"/>
      <c r="Q9" s="5"/>
      <c r="X9" t="s">
        <v>13</v>
      </c>
      <c r="AE9" s="10">
        <v>655503.23</v>
      </c>
      <c r="AF9" s="2"/>
      <c r="AG9" s="10">
        <v>13445300.387666667</v>
      </c>
    </row>
    <row r="10" spans="2:32" ht="12.75">
      <c r="B10" s="3">
        <v>1</v>
      </c>
      <c r="C10" s="9" t="s">
        <v>14</v>
      </c>
      <c r="D10" s="11" t="s">
        <v>15</v>
      </c>
      <c r="E10" s="11"/>
      <c r="F10" s="12"/>
      <c r="H10" s="2"/>
      <c r="M10" s="2"/>
      <c r="AF10" s="2"/>
    </row>
    <row r="11" spans="2:33" ht="15">
      <c r="B11" s="3">
        <v>2</v>
      </c>
      <c r="C11" s="3"/>
      <c r="D11" s="11"/>
      <c r="E11" s="11"/>
      <c r="F11" s="12"/>
      <c r="H11" s="2"/>
      <c r="M11" s="2"/>
      <c r="X11">
        <v>1</v>
      </c>
      <c r="Y11" t="s">
        <v>16</v>
      </c>
      <c r="AE11" s="13">
        <v>655503.23</v>
      </c>
      <c r="AF11" s="15"/>
      <c r="AG11" s="13">
        <v>13445300.387666667</v>
      </c>
    </row>
    <row r="12" spans="2:33" ht="12.75">
      <c r="B12" s="3">
        <v>3</v>
      </c>
      <c r="D12" s="9" t="s">
        <v>17</v>
      </c>
      <c r="E12" t="s">
        <v>18</v>
      </c>
      <c r="H12" s="2"/>
      <c r="M12" s="2"/>
      <c r="AE12" s="10"/>
      <c r="AF12" s="2"/>
      <c r="AG12" s="10"/>
    </row>
    <row r="13" spans="2:32" ht="12.75">
      <c r="B13" s="3">
        <v>4</v>
      </c>
      <c r="D13" s="9"/>
      <c r="E13" t="s">
        <v>19</v>
      </c>
      <c r="H13" s="2"/>
      <c r="I13" s="17">
        <v>25000</v>
      </c>
      <c r="K13" s="17"/>
      <c r="M13" s="2"/>
      <c r="N13" s="17">
        <v>15000</v>
      </c>
      <c r="O13" s="17"/>
      <c r="P13" s="10"/>
      <c r="AF13" s="2"/>
    </row>
    <row r="14" spans="2:32" ht="12.75">
      <c r="B14" s="3">
        <v>5</v>
      </c>
      <c r="D14" s="9"/>
      <c r="E14" t="s">
        <v>20</v>
      </c>
      <c r="H14" s="2"/>
      <c r="I14" s="18">
        <v>25000</v>
      </c>
      <c r="K14" s="17">
        <v>50000</v>
      </c>
      <c r="M14" s="2"/>
      <c r="N14" s="18">
        <v>0</v>
      </c>
      <c r="O14" s="17"/>
      <c r="P14" s="10">
        <v>15000</v>
      </c>
      <c r="X14">
        <v>2</v>
      </c>
      <c r="Y14" t="s">
        <v>21</v>
      </c>
      <c r="AF14" s="2"/>
    </row>
    <row r="15" spans="2:32" ht="12.75">
      <c r="B15" s="3">
        <v>6</v>
      </c>
      <c r="D15" s="9" t="s">
        <v>22</v>
      </c>
      <c r="E15" t="s">
        <v>23</v>
      </c>
      <c r="H15" s="2"/>
      <c r="I15" s="18"/>
      <c r="M15" s="2"/>
      <c r="Y15" t="s">
        <v>24</v>
      </c>
      <c r="AF15" s="2"/>
    </row>
    <row r="16" spans="2:32" ht="12.75">
      <c r="B16" s="3">
        <v>7</v>
      </c>
      <c r="D16" s="9"/>
      <c r="E16" t="s">
        <v>25</v>
      </c>
      <c r="G16">
        <v>1</v>
      </c>
      <c r="H16" s="2"/>
      <c r="I16" s="18">
        <v>71297.88750000001</v>
      </c>
      <c r="J16" s="18"/>
      <c r="M16" s="2"/>
      <c r="N16" s="18">
        <v>95063.85</v>
      </c>
      <c r="O16" s="4"/>
      <c r="P16" s="4"/>
      <c r="AF16" s="2"/>
    </row>
    <row r="17" spans="2:33" ht="12.75">
      <c r="B17" s="3">
        <v>8</v>
      </c>
      <c r="D17" s="9"/>
      <c r="E17" t="s">
        <v>26</v>
      </c>
      <c r="G17">
        <v>1</v>
      </c>
      <c r="H17" s="2"/>
      <c r="I17" s="18">
        <v>32773.57</v>
      </c>
      <c r="J17" s="18"/>
      <c r="M17" s="2"/>
      <c r="N17" s="18">
        <v>65547.14</v>
      </c>
      <c r="O17" s="4"/>
      <c r="P17" s="4"/>
      <c r="Y17" t="s">
        <v>27</v>
      </c>
      <c r="AF17" s="2"/>
      <c r="AG17" s="10">
        <v>8093435</v>
      </c>
    </row>
    <row r="18" spans="2:33" ht="12.75">
      <c r="B18" s="3">
        <v>9</v>
      </c>
      <c r="D18" s="9"/>
      <c r="E18" t="s">
        <v>28</v>
      </c>
      <c r="G18">
        <v>2</v>
      </c>
      <c r="H18" s="2"/>
      <c r="I18" s="18">
        <v>32773.57</v>
      </c>
      <c r="J18" s="18"/>
      <c r="M18" s="2"/>
      <c r="N18" s="18">
        <v>131094.28</v>
      </c>
      <c r="O18" s="4"/>
      <c r="P18" s="4"/>
      <c r="Y18" t="s">
        <v>29</v>
      </c>
      <c r="AE18" s="18">
        <v>0</v>
      </c>
      <c r="AF18" s="2"/>
      <c r="AG18" s="18">
        <v>1714157</v>
      </c>
    </row>
    <row r="19" spans="2:33" ht="12.75">
      <c r="B19" s="3">
        <v>10</v>
      </c>
      <c r="D19" s="9"/>
      <c r="E19" t="s">
        <v>30</v>
      </c>
      <c r="G19">
        <v>1</v>
      </c>
      <c r="H19" s="2"/>
      <c r="I19" s="18">
        <v>25375.5</v>
      </c>
      <c r="J19" s="18"/>
      <c r="M19" s="2"/>
      <c r="N19" s="18">
        <v>50751</v>
      </c>
      <c r="O19" s="4"/>
      <c r="P19" s="4"/>
      <c r="Y19" t="s">
        <v>31</v>
      </c>
      <c r="AE19" s="19">
        <v>0</v>
      </c>
      <c r="AF19" s="21"/>
      <c r="AG19" s="19">
        <v>737546</v>
      </c>
    </row>
    <row r="20" spans="2:33" ht="15">
      <c r="B20" s="3">
        <v>11</v>
      </c>
      <c r="D20" s="9"/>
      <c r="E20" t="s">
        <v>32</v>
      </c>
      <c r="G20">
        <v>2</v>
      </c>
      <c r="H20" s="2"/>
      <c r="I20" s="18">
        <v>25375.5</v>
      </c>
      <c r="J20" s="18"/>
      <c r="M20" s="2"/>
      <c r="N20" s="18">
        <v>101502</v>
      </c>
      <c r="O20" s="4"/>
      <c r="P20" s="4"/>
      <c r="Y20" t="s">
        <v>33</v>
      </c>
      <c r="AE20" s="23">
        <v>655503.23</v>
      </c>
      <c r="AF20" s="25"/>
      <c r="AG20" s="23">
        <v>2900162.387666667</v>
      </c>
    </row>
    <row r="21" spans="2:33" ht="12.75">
      <c r="B21" s="3">
        <v>12</v>
      </c>
      <c r="D21" s="9"/>
      <c r="E21" t="s">
        <v>34</v>
      </c>
      <c r="G21">
        <v>2</v>
      </c>
      <c r="H21" s="2"/>
      <c r="I21" s="18">
        <v>17142.805</v>
      </c>
      <c r="J21" s="18"/>
      <c r="M21" s="2"/>
      <c r="N21" s="18">
        <v>68571.22</v>
      </c>
      <c r="O21" s="4"/>
      <c r="P21" s="4"/>
      <c r="Y21" t="s">
        <v>35</v>
      </c>
      <c r="AE21" s="17">
        <v>655503.23</v>
      </c>
      <c r="AF21" s="26"/>
      <c r="AG21" s="17">
        <v>5351865.387666667</v>
      </c>
    </row>
    <row r="22" spans="2:33" ht="12.75">
      <c r="B22" s="3">
        <v>13</v>
      </c>
      <c r="D22" s="9"/>
      <c r="E22" t="s">
        <v>36</v>
      </c>
      <c r="G22">
        <v>1</v>
      </c>
      <c r="H22" s="2"/>
      <c r="I22" s="18">
        <v>12687.7975</v>
      </c>
      <c r="J22" s="18"/>
      <c r="M22" s="2"/>
      <c r="N22" s="18">
        <v>50751.19</v>
      </c>
      <c r="O22" s="4"/>
      <c r="P22" s="4"/>
      <c r="AE22" s="17"/>
      <c r="AF22" s="27"/>
      <c r="AG22" s="17"/>
    </row>
    <row r="23" spans="2:32" ht="12.75">
      <c r="B23" s="3">
        <v>14</v>
      </c>
      <c r="D23" s="9"/>
      <c r="E23" t="s">
        <v>37</v>
      </c>
      <c r="G23">
        <v>3</v>
      </c>
      <c r="H23" s="2"/>
      <c r="I23" s="18">
        <v>0</v>
      </c>
      <c r="J23" s="18"/>
      <c r="M23" s="2"/>
      <c r="N23" s="18">
        <v>119720.505</v>
      </c>
      <c r="O23" s="4"/>
      <c r="P23" s="4"/>
      <c r="AF23" s="2"/>
    </row>
    <row r="24" spans="2:33" ht="12.75">
      <c r="B24" s="3">
        <v>15</v>
      </c>
      <c r="D24" s="9"/>
      <c r="E24" t="s">
        <v>38</v>
      </c>
      <c r="H24" s="2"/>
      <c r="I24" s="18">
        <v>0</v>
      </c>
      <c r="J24" s="18"/>
      <c r="M24" s="2"/>
      <c r="N24" s="18">
        <v>0</v>
      </c>
      <c r="O24" s="4"/>
      <c r="P24" s="4"/>
      <c r="X24">
        <v>3</v>
      </c>
      <c r="Y24" t="s">
        <v>21</v>
      </c>
      <c r="AF24" s="27"/>
      <c r="AG24" s="18"/>
    </row>
    <row r="25" spans="2:33" ht="12.75">
      <c r="B25" s="3">
        <v>16</v>
      </c>
      <c r="D25" s="9"/>
      <c r="E25" t="s">
        <v>39</v>
      </c>
      <c r="G25">
        <v>5</v>
      </c>
      <c r="H25" s="2"/>
      <c r="I25" s="18">
        <v>0</v>
      </c>
      <c r="J25" s="18"/>
      <c r="M25" s="2"/>
      <c r="N25" s="18">
        <v>199935</v>
      </c>
      <c r="O25" s="4"/>
      <c r="P25" s="4"/>
      <c r="Y25" t="s">
        <v>40</v>
      </c>
      <c r="AF25" s="27"/>
      <c r="AG25" s="18"/>
    </row>
    <row r="26" spans="2:33" ht="12.75">
      <c r="B26" s="3">
        <v>17</v>
      </c>
      <c r="D26" s="9"/>
      <c r="E26" t="s">
        <v>41</v>
      </c>
      <c r="G26">
        <v>2</v>
      </c>
      <c r="H26" s="2"/>
      <c r="I26" s="18">
        <v>25375.5</v>
      </c>
      <c r="J26" s="18"/>
      <c r="K26" s="17">
        <v>242802.13</v>
      </c>
      <c r="M26" s="2"/>
      <c r="N26" s="18">
        <v>101502</v>
      </c>
      <c r="O26" s="18"/>
      <c r="P26" s="17">
        <v>984438.1849999999</v>
      </c>
      <c r="AF26" s="27"/>
      <c r="AG26" s="18"/>
    </row>
    <row r="27" spans="2:33" ht="12.75">
      <c r="B27" s="3">
        <v>18</v>
      </c>
      <c r="D27" s="9" t="s">
        <v>42</v>
      </c>
      <c r="E27" t="s">
        <v>43</v>
      </c>
      <c r="H27" s="2"/>
      <c r="I27" s="18"/>
      <c r="M27" s="2"/>
      <c r="N27" s="4"/>
      <c r="O27" s="4"/>
      <c r="P27" s="4"/>
      <c r="Y27" t="s">
        <v>44</v>
      </c>
      <c r="AF27" s="27"/>
      <c r="AG27" s="18"/>
    </row>
    <row r="28" spans="2:33" ht="12.75">
      <c r="B28" s="3">
        <v>19</v>
      </c>
      <c r="D28" s="3"/>
      <c r="E28" t="s">
        <v>45</v>
      </c>
      <c r="H28" s="2"/>
      <c r="I28" s="18">
        <v>25956</v>
      </c>
      <c r="J28" s="18"/>
      <c r="M28" s="2"/>
      <c r="N28" s="18">
        <v>98880</v>
      </c>
      <c r="O28" s="4"/>
      <c r="P28" s="4"/>
      <c r="Y28" t="s">
        <v>27</v>
      </c>
      <c r="AE28" s="17">
        <v>0</v>
      </c>
      <c r="AF28" s="27"/>
      <c r="AG28" s="10">
        <v>8093435</v>
      </c>
    </row>
    <row r="29" spans="2:33" ht="12.75">
      <c r="B29" s="3">
        <v>20</v>
      </c>
      <c r="D29" s="3"/>
      <c r="E29" t="s">
        <v>46</v>
      </c>
      <c r="H29" s="2"/>
      <c r="I29" s="18">
        <v>4709.25</v>
      </c>
      <c r="J29" s="18"/>
      <c r="M29" s="2"/>
      <c r="N29" s="18">
        <v>17946.72</v>
      </c>
      <c r="O29" s="4"/>
      <c r="P29" s="4"/>
      <c r="Y29" t="s">
        <v>29</v>
      </c>
      <c r="AE29" s="18">
        <v>0</v>
      </c>
      <c r="AF29" s="26"/>
      <c r="AG29" s="18">
        <v>1714157</v>
      </c>
    </row>
    <row r="30" spans="2:33" ht="15">
      <c r="B30" s="3">
        <v>21</v>
      </c>
      <c r="D30" s="3"/>
      <c r="E30" t="s">
        <v>47</v>
      </c>
      <c r="H30" s="2"/>
      <c r="I30" s="18">
        <v>30900</v>
      </c>
      <c r="J30" s="29" t="s">
        <v>48</v>
      </c>
      <c r="M30" s="2"/>
      <c r="N30" s="18">
        <v>0</v>
      </c>
      <c r="O30" s="4"/>
      <c r="P30" s="4"/>
      <c r="Y30" t="s">
        <v>31</v>
      </c>
      <c r="AE30" s="23">
        <v>0</v>
      </c>
      <c r="AF30" s="25"/>
      <c r="AG30" s="23">
        <v>737546</v>
      </c>
    </row>
    <row r="31" spans="2:33" ht="12.75">
      <c r="B31" s="3">
        <v>22</v>
      </c>
      <c r="D31" s="3"/>
      <c r="E31" t="s">
        <v>49</v>
      </c>
      <c r="H31" s="2"/>
      <c r="I31" s="18">
        <v>27830.6</v>
      </c>
      <c r="J31" s="29" t="s">
        <v>48</v>
      </c>
      <c r="M31" s="2"/>
      <c r="N31" s="18">
        <v>0</v>
      </c>
      <c r="O31" s="4"/>
      <c r="P31" s="4"/>
      <c r="Y31" t="s">
        <v>50</v>
      </c>
      <c r="AE31" s="17">
        <v>0</v>
      </c>
      <c r="AF31" s="27"/>
      <c r="AG31" s="17">
        <v>10545138</v>
      </c>
    </row>
    <row r="32" spans="2:33" ht="12.75">
      <c r="B32" s="3">
        <v>23</v>
      </c>
      <c r="D32" s="3"/>
      <c r="E32" t="s">
        <v>51</v>
      </c>
      <c r="H32" s="2"/>
      <c r="I32" s="18">
        <v>16054.5</v>
      </c>
      <c r="J32" s="18"/>
      <c r="M32" s="2"/>
      <c r="N32" s="18">
        <v>61157.966666666674</v>
      </c>
      <c r="O32" s="4"/>
      <c r="P32" s="4"/>
      <c r="AE32" s="18"/>
      <c r="AF32" s="27"/>
      <c r="AG32" s="18"/>
    </row>
    <row r="33" spans="2:33" ht="12.75">
      <c r="B33" s="3">
        <v>24</v>
      </c>
      <c r="D33" s="3"/>
      <c r="E33" t="s">
        <v>52</v>
      </c>
      <c r="H33" s="2"/>
      <c r="I33" s="18">
        <v>30000</v>
      </c>
      <c r="J33" s="30" t="s">
        <v>48</v>
      </c>
      <c r="M33" s="2"/>
      <c r="N33" s="18">
        <v>0</v>
      </c>
      <c r="O33" s="4"/>
      <c r="P33" s="4"/>
      <c r="Y33" t="s">
        <v>53</v>
      </c>
      <c r="AE33" s="17">
        <v>655503.23</v>
      </c>
      <c r="AF33" s="27"/>
      <c r="AG33" s="17">
        <v>2900162.387666667</v>
      </c>
    </row>
    <row r="34" spans="2:33" ht="12.75">
      <c r="B34" s="3">
        <v>25</v>
      </c>
      <c r="D34" s="3"/>
      <c r="E34" t="s">
        <v>54</v>
      </c>
      <c r="H34" s="2"/>
      <c r="I34" s="18">
        <v>1442</v>
      </c>
      <c r="J34" s="18"/>
      <c r="M34" s="2"/>
      <c r="N34" s="18">
        <v>2884</v>
      </c>
      <c r="O34" s="4"/>
      <c r="P34" s="4"/>
      <c r="AE34" s="18"/>
      <c r="AF34" s="27"/>
      <c r="AG34" s="18"/>
    </row>
    <row r="35" spans="2:33" ht="12.75">
      <c r="B35" s="3">
        <v>26</v>
      </c>
      <c r="D35" s="3"/>
      <c r="E35" t="s">
        <v>55</v>
      </c>
      <c r="H35" s="2"/>
      <c r="I35" s="18">
        <v>13518.75</v>
      </c>
      <c r="J35" s="18"/>
      <c r="K35" s="17">
        <v>150411.1</v>
      </c>
      <c r="M35" s="2"/>
      <c r="N35" s="18">
        <v>51500</v>
      </c>
      <c r="O35" s="18"/>
      <c r="P35" s="17">
        <v>232368.68666666668</v>
      </c>
      <c r="Q35" s="31"/>
      <c r="AA35" s="32" t="s">
        <v>56</v>
      </c>
      <c r="AB35" s="33"/>
      <c r="AC35" s="32" t="s">
        <v>57</v>
      </c>
      <c r="AD35" s="33"/>
      <c r="AE35" s="18"/>
      <c r="AF35" s="27"/>
      <c r="AG35" s="18"/>
    </row>
    <row r="36" spans="2:33" ht="12.75">
      <c r="B36" s="3">
        <v>27</v>
      </c>
      <c r="D36" s="9" t="s">
        <v>58</v>
      </c>
      <c r="E36" t="s">
        <v>59</v>
      </c>
      <c r="H36" s="2"/>
      <c r="I36" s="18"/>
      <c r="M36" s="2"/>
      <c r="N36" s="4"/>
      <c r="O36" s="4"/>
      <c r="P36" s="17"/>
      <c r="Q36" s="31"/>
      <c r="Y36" t="s">
        <v>60</v>
      </c>
      <c r="AA36" s="34" t="s">
        <v>61</v>
      </c>
      <c r="AB36" s="35"/>
      <c r="AC36" s="34" t="s">
        <v>62</v>
      </c>
      <c r="AD36" s="35"/>
      <c r="AE36" s="18"/>
      <c r="AF36" s="27"/>
      <c r="AG36" s="18"/>
    </row>
    <row r="37" spans="2:32" ht="12.75">
      <c r="B37" s="3">
        <v>28</v>
      </c>
      <c r="D37" s="3"/>
      <c r="E37" t="s">
        <v>63</v>
      </c>
      <c r="G37" s="18">
        <v>0</v>
      </c>
      <c r="H37" s="27"/>
      <c r="I37" s="18">
        <v>0</v>
      </c>
      <c r="J37" s="18"/>
      <c r="M37" s="2"/>
      <c r="N37" s="18">
        <v>0</v>
      </c>
      <c r="O37" s="18"/>
      <c r="P37" s="17"/>
      <c r="Q37" s="31"/>
      <c r="AB37" s="2"/>
      <c r="AD37" s="2"/>
      <c r="AF37" s="2"/>
    </row>
    <row r="38" spans="2:33" ht="12.75">
      <c r="B38" s="3">
        <v>29</v>
      </c>
      <c r="D38" s="3"/>
      <c r="E38" t="s">
        <v>64</v>
      </c>
      <c r="G38" s="18"/>
      <c r="H38" s="27"/>
      <c r="I38" s="18">
        <v>0</v>
      </c>
      <c r="J38" s="18"/>
      <c r="K38" s="31">
        <v>0</v>
      </c>
      <c r="M38" s="2"/>
      <c r="N38" s="18">
        <v>102528</v>
      </c>
      <c r="O38" s="18"/>
      <c r="P38" s="17">
        <v>102528</v>
      </c>
      <c r="Q38" s="31"/>
      <c r="Y38" t="s">
        <v>65</v>
      </c>
      <c r="AA38" s="10">
        <v>1714157</v>
      </c>
      <c r="AB38" s="2"/>
      <c r="AC38" s="36">
        <v>0.16255425011981825</v>
      </c>
      <c r="AD38" s="37"/>
      <c r="AE38" s="17">
        <v>106554.83600376875</v>
      </c>
      <c r="AF38" s="27"/>
      <c r="AG38" s="17">
        <v>471433.72215285664</v>
      </c>
    </row>
    <row r="39" spans="2:33" ht="12.75">
      <c r="B39" s="3">
        <v>30</v>
      </c>
      <c r="D39" s="9" t="s">
        <v>66</v>
      </c>
      <c r="E39" t="s">
        <v>67</v>
      </c>
      <c r="H39" s="2"/>
      <c r="I39" s="18"/>
      <c r="M39" s="2"/>
      <c r="N39" s="4"/>
      <c r="O39" s="4"/>
      <c r="P39" s="17"/>
      <c r="Q39" s="31"/>
      <c r="Y39" t="s">
        <v>68</v>
      </c>
      <c r="AA39" s="18">
        <v>737546</v>
      </c>
      <c r="AB39" s="2"/>
      <c r="AC39" s="36">
        <v>0.06994180635663563</v>
      </c>
      <c r="AD39" s="37"/>
      <c r="AE39" s="18">
        <v>45847.07997880919</v>
      </c>
      <c r="AF39" s="27"/>
      <c r="AG39" s="18">
        <v>202842.59612098004</v>
      </c>
    </row>
    <row r="40" spans="2:33" ht="15">
      <c r="B40" s="3">
        <v>31</v>
      </c>
      <c r="D40" s="9"/>
      <c r="E40" t="s">
        <v>69</v>
      </c>
      <c r="H40" s="2"/>
      <c r="I40" s="18">
        <v>0</v>
      </c>
      <c r="K40" s="4"/>
      <c r="L40" s="4"/>
      <c r="M40" s="2"/>
      <c r="N40" s="4"/>
      <c r="O40" s="4"/>
      <c r="P40" s="4"/>
      <c r="Q40" s="31"/>
      <c r="Y40" t="s">
        <v>70</v>
      </c>
      <c r="AA40" s="23">
        <v>8093435</v>
      </c>
      <c r="AB40" s="2"/>
      <c r="AC40" s="38">
        <v>0.7675039435235461</v>
      </c>
      <c r="AD40" s="39"/>
      <c r="AE40" s="23">
        <v>503101.31401742203</v>
      </c>
      <c r="AF40" s="25"/>
      <c r="AG40" s="23">
        <v>2225886.06939283</v>
      </c>
    </row>
    <row r="41" spans="2:33" ht="12.75">
      <c r="B41" s="3">
        <v>32</v>
      </c>
      <c r="D41" s="9"/>
      <c r="E41" t="s">
        <v>71</v>
      </c>
      <c r="H41" s="2"/>
      <c r="I41" s="18">
        <v>192290</v>
      </c>
      <c r="K41" s="17">
        <v>192290</v>
      </c>
      <c r="M41" s="2"/>
      <c r="N41" s="18">
        <v>769160</v>
      </c>
      <c r="O41" s="18"/>
      <c r="P41" s="17">
        <v>769160</v>
      </c>
      <c r="Q41" s="31"/>
      <c r="AA41" s="10">
        <v>10545138</v>
      </c>
      <c r="AB41" s="2"/>
      <c r="AC41" s="36">
        <v>1</v>
      </c>
      <c r="AD41" s="37"/>
      <c r="AE41" s="10">
        <v>655503.23</v>
      </c>
      <c r="AF41" s="27"/>
      <c r="AG41" s="10">
        <v>2900162.387666667</v>
      </c>
    </row>
    <row r="42" spans="2:33" ht="12.75">
      <c r="B42" s="3">
        <v>33</v>
      </c>
      <c r="D42" s="9" t="s">
        <v>72</v>
      </c>
      <c r="E42" t="s">
        <v>73</v>
      </c>
      <c r="H42" s="2"/>
      <c r="I42" s="18"/>
      <c r="M42" s="2"/>
      <c r="N42" s="4"/>
      <c r="O42" s="4"/>
      <c r="P42" s="40"/>
      <c r="Q42" s="40"/>
      <c r="AE42" s="18"/>
      <c r="AF42" s="27"/>
      <c r="AG42" s="18"/>
    </row>
    <row r="43" spans="2:33" ht="12.75">
      <c r="B43" s="3">
        <v>34</v>
      </c>
      <c r="D43" s="3"/>
      <c r="E43" t="s">
        <v>74</v>
      </c>
      <c r="H43" s="2"/>
      <c r="I43" s="18">
        <v>20000</v>
      </c>
      <c r="J43" s="30" t="s">
        <v>48</v>
      </c>
      <c r="M43" s="2"/>
      <c r="N43" s="4"/>
      <c r="O43" s="4"/>
      <c r="P43" s="40"/>
      <c r="Q43" s="40"/>
      <c r="Y43" t="s">
        <v>75</v>
      </c>
      <c r="AE43" s="10">
        <v>655503.23</v>
      </c>
      <c r="AF43" s="2"/>
      <c r="AG43" s="10">
        <v>13445300.387666667</v>
      </c>
    </row>
    <row r="44" spans="2:17" ht="12.75">
      <c r="B44" s="3">
        <v>35</v>
      </c>
      <c r="D44" s="3"/>
      <c r="E44" t="s">
        <v>76</v>
      </c>
      <c r="H44" s="2"/>
      <c r="I44" s="18"/>
      <c r="J44" s="41"/>
      <c r="M44" s="2"/>
      <c r="N44" s="18">
        <v>428000</v>
      </c>
      <c r="O44" s="30" t="s">
        <v>48</v>
      </c>
      <c r="P44" s="40"/>
      <c r="Q44" s="40"/>
    </row>
    <row r="45" spans="2:17" ht="12.75">
      <c r="B45" s="3">
        <v>36</v>
      </c>
      <c r="D45" s="3"/>
      <c r="E45" t="s">
        <v>77</v>
      </c>
      <c r="H45" s="2"/>
      <c r="I45" s="18"/>
      <c r="K45" s="17">
        <v>20000</v>
      </c>
      <c r="M45" s="2"/>
      <c r="N45" s="18">
        <v>64200</v>
      </c>
      <c r="O45" s="18"/>
      <c r="P45" s="17">
        <v>492200</v>
      </c>
      <c r="Q45" s="17"/>
    </row>
    <row r="46" spans="2:33" ht="12.75">
      <c r="B46" s="3">
        <v>37</v>
      </c>
      <c r="D46" s="3"/>
      <c r="G46">
        <v>20</v>
      </c>
      <c r="H46" s="2"/>
      <c r="I46" s="18"/>
      <c r="M46" s="2"/>
      <c r="N46" s="4"/>
      <c r="O46" s="4"/>
      <c r="P46" s="40"/>
      <c r="Q46" s="40"/>
      <c r="AF46" s="4"/>
      <c r="AG46" s="4"/>
    </row>
    <row r="47" spans="2:33" ht="12.75">
      <c r="B47" s="3">
        <v>38</v>
      </c>
      <c r="D47" s="3"/>
      <c r="E47" s="3" t="s">
        <v>78</v>
      </c>
      <c r="H47" s="2"/>
      <c r="I47" s="18"/>
      <c r="L47" s="17">
        <v>655503.23</v>
      </c>
      <c r="M47" s="2"/>
      <c r="N47" s="4"/>
      <c r="O47" s="4"/>
      <c r="P47" s="17"/>
      <c r="Q47" s="17">
        <v>2595694.8716666666</v>
      </c>
      <c r="AA47" s="32"/>
      <c r="AB47" s="32"/>
      <c r="AC47" s="32"/>
      <c r="AD47" s="32"/>
      <c r="AF47" s="4"/>
      <c r="AG47" s="4"/>
    </row>
    <row r="48" spans="2:33" ht="12.75">
      <c r="B48" s="3"/>
      <c r="D48" s="3"/>
      <c r="H48" s="2"/>
      <c r="I48" s="18"/>
      <c r="M48" s="2"/>
      <c r="Q48" s="17"/>
      <c r="AA48" s="34"/>
      <c r="AB48" s="34"/>
      <c r="AC48" s="34"/>
      <c r="AD48" s="34"/>
      <c r="AF48" s="4"/>
      <c r="AG48" s="4"/>
    </row>
    <row r="49" spans="2:17" ht="12.75">
      <c r="B49" s="3"/>
      <c r="D49" s="3"/>
      <c r="H49" s="2"/>
      <c r="I49" s="18"/>
      <c r="M49" s="2"/>
      <c r="Q49" s="17"/>
    </row>
    <row r="50" spans="2:33" ht="12.75">
      <c r="B50" s="3">
        <v>39</v>
      </c>
      <c r="D50" s="3" t="s">
        <v>79</v>
      </c>
      <c r="E50" s="3"/>
      <c r="H50" s="2"/>
      <c r="I50" s="18"/>
      <c r="M50" s="2"/>
      <c r="Q50" s="17"/>
      <c r="AA50" s="10"/>
      <c r="AC50" s="42"/>
      <c r="AD50" s="42"/>
      <c r="AE50" s="17"/>
      <c r="AF50" s="18"/>
      <c r="AG50" s="17"/>
    </row>
    <row r="51" spans="2:33" ht="12.75">
      <c r="B51" s="3">
        <v>40</v>
      </c>
      <c r="D51" s="3">
        <v>1</v>
      </c>
      <c r="E51" t="s">
        <v>80</v>
      </c>
      <c r="H51" s="2"/>
      <c r="I51" s="18"/>
      <c r="M51" s="2"/>
      <c r="Q51" s="17"/>
      <c r="AA51" s="18"/>
      <c r="AC51" s="42"/>
      <c r="AD51" s="42"/>
      <c r="AE51" s="4"/>
      <c r="AF51" s="4"/>
      <c r="AG51" s="4"/>
    </row>
    <row r="52" spans="2:33" ht="15">
      <c r="B52" s="3">
        <v>41</v>
      </c>
      <c r="D52" s="3">
        <v>2</v>
      </c>
      <c r="E52" t="s">
        <v>81</v>
      </c>
      <c r="H52" s="2"/>
      <c r="I52" s="18"/>
      <c r="M52" s="2"/>
      <c r="Q52" s="17"/>
      <c r="AA52" s="23"/>
      <c r="AB52" s="14"/>
      <c r="AC52" s="43"/>
      <c r="AD52" s="38"/>
      <c r="AE52" s="44"/>
      <c r="AF52" s="44"/>
      <c r="AG52" s="44"/>
    </row>
    <row r="53" spans="2:33" ht="12.75">
      <c r="B53" s="3">
        <v>42</v>
      </c>
      <c r="D53" s="3">
        <v>3</v>
      </c>
      <c r="E53" t="s">
        <v>82</v>
      </c>
      <c r="H53" s="2"/>
      <c r="I53" s="18"/>
      <c r="M53" s="2"/>
      <c r="Q53" s="17"/>
      <c r="AA53" s="10"/>
      <c r="AC53" s="42"/>
      <c r="AD53" s="42"/>
      <c r="AE53" s="10"/>
      <c r="AF53" s="18"/>
      <c r="AG53" s="10"/>
    </row>
    <row r="54" spans="2:17" ht="12.75">
      <c r="B54" s="3">
        <v>43</v>
      </c>
      <c r="D54" s="3">
        <v>4</v>
      </c>
      <c r="E54" t="s">
        <v>83</v>
      </c>
      <c r="H54" s="2"/>
      <c r="I54" s="18"/>
      <c r="M54" s="2"/>
      <c r="Q54" s="17"/>
    </row>
    <row r="55" spans="2:17" ht="12.75">
      <c r="B55" s="3">
        <v>44</v>
      </c>
      <c r="D55" s="3">
        <v>5</v>
      </c>
      <c r="E55" t="s">
        <v>84</v>
      </c>
      <c r="H55" s="2"/>
      <c r="I55" s="18"/>
      <c r="M55" s="2"/>
      <c r="Q55" s="17"/>
    </row>
    <row r="56" spans="2:17" ht="12.75">
      <c r="B56" s="3">
        <v>45</v>
      </c>
      <c r="D56" s="3">
        <v>6</v>
      </c>
      <c r="E56" t="s">
        <v>85</v>
      </c>
      <c r="H56" s="2"/>
      <c r="I56" s="18"/>
      <c r="M56" s="2"/>
      <c r="Q56" s="17"/>
    </row>
    <row r="57" spans="2:17" ht="12.75">
      <c r="B57" s="3">
        <v>46</v>
      </c>
      <c r="D57" s="3">
        <v>7</v>
      </c>
      <c r="E57" t="s">
        <v>86</v>
      </c>
      <c r="H57" s="2"/>
      <c r="I57" s="18"/>
      <c r="M57" s="2"/>
      <c r="Q57" s="17"/>
    </row>
    <row r="58" spans="2:33" ht="12.75">
      <c r="B58" s="3">
        <v>47</v>
      </c>
      <c r="D58" s="3">
        <v>8</v>
      </c>
      <c r="E58" s="28" t="s">
        <v>87</v>
      </c>
      <c r="H58" s="2"/>
      <c r="I58" s="18"/>
      <c r="M58" s="2"/>
      <c r="Q58" s="17"/>
      <c r="AF58" s="4"/>
      <c r="AG58" s="4"/>
    </row>
    <row r="59" spans="2:33" ht="12.75">
      <c r="B59" s="3">
        <v>48</v>
      </c>
      <c r="D59" s="3"/>
      <c r="H59" s="2"/>
      <c r="I59" s="18"/>
      <c r="M59" s="2"/>
      <c r="Q59" s="17"/>
      <c r="AF59" s="4"/>
      <c r="AG59" s="4"/>
    </row>
    <row r="60" spans="2:33" ht="12.75">
      <c r="B60" s="3">
        <v>49</v>
      </c>
      <c r="D60" s="3"/>
      <c r="H60" s="2"/>
      <c r="I60" s="18"/>
      <c r="M60" s="2"/>
      <c r="Q60" s="17"/>
      <c r="AF60" s="4"/>
      <c r="AG60" s="4"/>
    </row>
    <row r="61" spans="2:33" ht="12.75">
      <c r="B61" s="3">
        <v>50</v>
      </c>
      <c r="C61" s="9" t="s">
        <v>88</v>
      </c>
      <c r="D61" s="3" t="s">
        <v>89</v>
      </c>
      <c r="E61" s="3"/>
      <c r="H61" s="2"/>
      <c r="I61" s="18"/>
      <c r="M61" s="2"/>
      <c r="N61" s="40"/>
      <c r="O61" s="40"/>
      <c r="Q61" s="17"/>
      <c r="AF61" s="4"/>
      <c r="AG61" s="4"/>
    </row>
    <row r="62" spans="2:33" ht="12.75">
      <c r="B62" s="3">
        <v>51</v>
      </c>
      <c r="D62" s="3"/>
      <c r="H62" s="2"/>
      <c r="I62" s="18"/>
      <c r="M62" s="2"/>
      <c r="N62" s="40"/>
      <c r="O62" s="40"/>
      <c r="Q62" s="17"/>
      <c r="AF62" s="4"/>
      <c r="AG62" s="4"/>
    </row>
    <row r="63" spans="2:33" ht="12.75">
      <c r="B63" s="3">
        <v>52</v>
      </c>
      <c r="D63" s="45" t="s">
        <v>17</v>
      </c>
      <c r="E63" t="s">
        <v>90</v>
      </c>
      <c r="H63" s="2"/>
      <c r="I63" s="18"/>
      <c r="M63" s="2"/>
      <c r="N63" s="17">
        <v>5122378</v>
      </c>
      <c r="O63" s="17"/>
      <c r="P63" s="18"/>
      <c r="Q63" s="17"/>
      <c r="R63" s="18"/>
      <c r="AF63" s="4"/>
      <c r="AG63" s="4"/>
    </row>
    <row r="64" spans="2:33" ht="12.75">
      <c r="B64" s="3">
        <v>53</v>
      </c>
      <c r="D64" s="9" t="s">
        <v>22</v>
      </c>
      <c r="E64" t="s">
        <v>91</v>
      </c>
      <c r="H64" s="2"/>
      <c r="I64" s="18"/>
      <c r="M64" s="2"/>
      <c r="N64" s="18">
        <v>1846863</v>
      </c>
      <c r="O64" s="4"/>
      <c r="P64" s="4"/>
      <c r="Q64" s="17"/>
      <c r="R64" s="18"/>
      <c r="AF64" s="4"/>
      <c r="AG64" s="4"/>
    </row>
    <row r="65" spans="2:18" ht="12.75">
      <c r="B65" s="3">
        <v>54</v>
      </c>
      <c r="D65" s="9" t="s">
        <v>42</v>
      </c>
      <c r="E65" t="s">
        <v>92</v>
      </c>
      <c r="H65" s="2"/>
      <c r="I65" s="18"/>
      <c r="M65" s="2"/>
      <c r="N65" s="18">
        <v>619056</v>
      </c>
      <c r="O65" s="4"/>
      <c r="P65" s="4"/>
      <c r="Q65" s="17"/>
      <c r="R65" s="18"/>
    </row>
    <row r="66" spans="2:18" ht="12.75">
      <c r="B66" s="3">
        <v>55</v>
      </c>
      <c r="D66" s="9" t="s">
        <v>58</v>
      </c>
      <c r="E66" t="s">
        <v>93</v>
      </c>
      <c r="H66" s="2"/>
      <c r="I66" s="18"/>
      <c r="M66" s="2"/>
      <c r="N66" s="18">
        <v>0</v>
      </c>
      <c r="O66" s="4"/>
      <c r="P66" s="4"/>
      <c r="Q66" s="17"/>
      <c r="R66" s="18"/>
    </row>
    <row r="67" spans="2:18" ht="12.75">
      <c r="B67" s="3">
        <v>56</v>
      </c>
      <c r="D67" s="9" t="s">
        <v>66</v>
      </c>
      <c r="E67" t="s">
        <v>94</v>
      </c>
      <c r="H67" s="2"/>
      <c r="I67" s="18"/>
      <c r="M67" s="2"/>
      <c r="N67" s="18">
        <v>216978</v>
      </c>
      <c r="O67" s="4"/>
      <c r="P67" s="4"/>
      <c r="Q67" s="17"/>
      <c r="R67" s="18"/>
    </row>
    <row r="68" spans="2:18" ht="12.75">
      <c r="B68" s="3">
        <v>57</v>
      </c>
      <c r="D68" s="9" t="s">
        <v>72</v>
      </c>
      <c r="E68" t="s">
        <v>95</v>
      </c>
      <c r="H68" s="2"/>
      <c r="I68" s="18"/>
      <c r="M68" s="2"/>
      <c r="N68" s="18">
        <v>153443</v>
      </c>
      <c r="O68" s="4"/>
      <c r="P68" s="4"/>
      <c r="Q68" s="17"/>
      <c r="R68" s="18"/>
    </row>
    <row r="69" spans="2:18" ht="12.75">
      <c r="B69" s="3">
        <v>58</v>
      </c>
      <c r="D69" s="9" t="s">
        <v>96</v>
      </c>
      <c r="E69" t="s">
        <v>97</v>
      </c>
      <c r="H69" s="2"/>
      <c r="I69" s="18"/>
      <c r="M69" s="2"/>
      <c r="N69" s="18">
        <v>93584</v>
      </c>
      <c r="O69" s="4"/>
      <c r="P69" s="4"/>
      <c r="Q69" s="17"/>
      <c r="R69" s="18"/>
    </row>
    <row r="70" spans="2:18" ht="12.75">
      <c r="B70" s="3">
        <v>59</v>
      </c>
      <c r="D70" s="9" t="s">
        <v>98</v>
      </c>
      <c r="E70" t="s">
        <v>99</v>
      </c>
      <c r="H70" s="2"/>
      <c r="I70" s="18"/>
      <c r="M70" s="2"/>
      <c r="N70" s="18">
        <v>41133</v>
      </c>
      <c r="O70" s="18"/>
      <c r="P70" s="40"/>
      <c r="Q70" s="40"/>
      <c r="R70" s="18"/>
    </row>
    <row r="71" spans="2:18" ht="12.75">
      <c r="B71" s="3">
        <v>60</v>
      </c>
      <c r="D71" s="9"/>
      <c r="H71" s="2"/>
      <c r="I71" s="18"/>
      <c r="M71" s="2"/>
      <c r="N71" s="4"/>
      <c r="O71" s="4"/>
      <c r="P71" s="40"/>
      <c r="Q71" s="40"/>
      <c r="R71" s="18"/>
    </row>
    <row r="72" spans="2:18" ht="12.75">
      <c r="B72" s="3">
        <v>61</v>
      </c>
      <c r="D72" s="9"/>
      <c r="E72" s="3" t="s">
        <v>100</v>
      </c>
      <c r="H72" s="2"/>
      <c r="I72" s="18"/>
      <c r="L72" s="17">
        <v>0</v>
      </c>
      <c r="M72" s="2"/>
      <c r="N72" s="4"/>
      <c r="O72" s="4"/>
      <c r="P72" s="17"/>
      <c r="Q72" s="17">
        <v>8093435</v>
      </c>
      <c r="R72" s="18"/>
    </row>
    <row r="73" spans="2:18" ht="12.75">
      <c r="B73" s="3">
        <v>62</v>
      </c>
      <c r="D73" s="9"/>
      <c r="H73" s="2"/>
      <c r="I73" s="18"/>
      <c r="M73" s="2"/>
      <c r="N73" s="4"/>
      <c r="O73" s="4"/>
      <c r="P73" s="40"/>
      <c r="Q73" s="40"/>
      <c r="R73" s="18"/>
    </row>
    <row r="74" spans="2:18" ht="12.75">
      <c r="B74" s="3">
        <v>63</v>
      </c>
      <c r="D74" s="3"/>
      <c r="H74" s="2"/>
      <c r="I74" s="18"/>
      <c r="M74" s="2"/>
      <c r="N74" s="4"/>
      <c r="O74" s="4"/>
      <c r="P74" s="4"/>
      <c r="Q74" s="4"/>
      <c r="R74" s="4"/>
    </row>
    <row r="75" spans="2:18" ht="12.75">
      <c r="B75" s="3">
        <v>64</v>
      </c>
      <c r="D75" s="3" t="s">
        <v>101</v>
      </c>
      <c r="E75" s="3"/>
      <c r="H75" s="2"/>
      <c r="I75" s="18"/>
      <c r="M75" s="2"/>
      <c r="N75" s="4"/>
      <c r="O75" s="4"/>
      <c r="P75" s="4"/>
      <c r="Q75" s="4"/>
      <c r="R75" s="4"/>
    </row>
    <row r="76" spans="2:18" ht="12.75">
      <c r="B76" s="3">
        <v>65</v>
      </c>
      <c r="D76" s="3">
        <v>1</v>
      </c>
      <c r="E76" s="20" t="s">
        <v>102</v>
      </c>
      <c r="H76" s="2"/>
      <c r="I76" s="18"/>
      <c r="M76" s="2"/>
      <c r="N76" s="4"/>
      <c r="O76" s="4"/>
      <c r="P76" s="4"/>
      <c r="Q76" s="4"/>
      <c r="R76" s="4"/>
    </row>
    <row r="77" spans="2:18" ht="12.75">
      <c r="B77" s="3">
        <v>66</v>
      </c>
      <c r="D77" s="3">
        <v>2</v>
      </c>
      <c r="E77" t="s">
        <v>103</v>
      </c>
      <c r="H77" s="2"/>
      <c r="I77" s="18"/>
      <c r="M77" s="2"/>
      <c r="P77" s="4"/>
      <c r="Q77" s="4"/>
      <c r="R77" s="4"/>
    </row>
    <row r="78" spans="2:18" ht="12.75">
      <c r="B78" s="3">
        <v>67</v>
      </c>
      <c r="D78" s="3">
        <v>3</v>
      </c>
      <c r="E78" t="s">
        <v>104</v>
      </c>
      <c r="H78" s="2"/>
      <c r="I78" s="18"/>
      <c r="M78" s="2"/>
      <c r="P78" s="4"/>
      <c r="Q78" s="4"/>
      <c r="R78" s="4"/>
    </row>
    <row r="79" spans="2:18" ht="12.75">
      <c r="B79" s="3">
        <v>68</v>
      </c>
      <c r="D79" s="3">
        <v>4</v>
      </c>
      <c r="E79" t="s">
        <v>105</v>
      </c>
      <c r="H79" s="2"/>
      <c r="I79" s="18"/>
      <c r="M79" s="2"/>
      <c r="Q79" s="4"/>
      <c r="R79" s="4"/>
    </row>
    <row r="80" spans="2:18" ht="12.75">
      <c r="B80" s="3">
        <v>69</v>
      </c>
      <c r="D80" s="3">
        <v>5</v>
      </c>
      <c r="E80" t="s">
        <v>106</v>
      </c>
      <c r="H80" s="2"/>
      <c r="I80" s="18"/>
      <c r="M80" s="2"/>
      <c r="Q80" s="4"/>
      <c r="R80" s="4"/>
    </row>
    <row r="81" spans="2:18" ht="12.75">
      <c r="B81" s="3"/>
      <c r="D81" s="3"/>
      <c r="H81" s="2"/>
      <c r="I81" s="18"/>
      <c r="M81" s="2"/>
      <c r="N81" s="4"/>
      <c r="O81" s="4"/>
      <c r="P81" s="4"/>
      <c r="Q81" s="4"/>
      <c r="R81" s="4"/>
    </row>
    <row r="82" spans="2:18" ht="12.75">
      <c r="B82" s="3"/>
      <c r="D82" s="3"/>
      <c r="H82" s="2"/>
      <c r="I82" s="18"/>
      <c r="M82" s="2"/>
      <c r="N82" s="4"/>
      <c r="O82" s="4"/>
      <c r="P82" s="4"/>
      <c r="Q82" s="4"/>
      <c r="R82" s="4"/>
    </row>
    <row r="83" spans="2:18" ht="12.75">
      <c r="B83" s="3">
        <v>70</v>
      </c>
      <c r="C83" s="9" t="s">
        <v>107</v>
      </c>
      <c r="D83" s="3" t="s">
        <v>108</v>
      </c>
      <c r="E83" s="3"/>
      <c r="F83" s="3"/>
      <c r="G83" s="3"/>
      <c r="H83" s="46"/>
      <c r="I83" s="47"/>
      <c r="J83" s="3"/>
      <c r="K83" s="3"/>
      <c r="L83" s="3"/>
      <c r="M83" s="2"/>
      <c r="P83" s="4"/>
      <c r="Q83" s="4"/>
      <c r="R83" s="4"/>
    </row>
    <row r="84" spans="2:18" ht="12.75">
      <c r="B84" s="3">
        <v>71</v>
      </c>
      <c r="C84" s="3"/>
      <c r="D84" s="3"/>
      <c r="H84" s="2"/>
      <c r="I84" s="18"/>
      <c r="M84" s="2"/>
      <c r="P84" s="4"/>
      <c r="Q84" s="4"/>
      <c r="R84" s="4"/>
    </row>
    <row r="85" spans="2:18" ht="12.75">
      <c r="B85" s="3">
        <v>72</v>
      </c>
      <c r="D85" s="9" t="s">
        <v>17</v>
      </c>
      <c r="E85" t="s">
        <v>109</v>
      </c>
      <c r="F85" s="48">
        <v>40</v>
      </c>
      <c r="G85" s="48">
        <v>66.75</v>
      </c>
      <c r="H85" s="49"/>
      <c r="I85" s="18"/>
      <c r="J85" s="50"/>
      <c r="K85" s="50"/>
      <c r="L85" s="50"/>
      <c r="M85" s="2"/>
      <c r="N85" s="17">
        <v>0</v>
      </c>
      <c r="O85" s="17"/>
      <c r="P85" s="4"/>
      <c r="Q85" s="4"/>
      <c r="R85" s="4"/>
    </row>
    <row r="86" spans="2:18" ht="12.75">
      <c r="B86" s="3">
        <v>73</v>
      </c>
      <c r="D86" s="9" t="s">
        <v>22</v>
      </c>
      <c r="E86" t="s">
        <v>110</v>
      </c>
      <c r="H86" s="2"/>
      <c r="I86" s="18"/>
      <c r="M86" s="2"/>
      <c r="N86" s="18">
        <v>0</v>
      </c>
      <c r="O86" s="4"/>
      <c r="P86" s="4"/>
      <c r="Q86" s="4"/>
      <c r="R86" s="4"/>
    </row>
    <row r="87" spans="2:18" ht="12.75">
      <c r="B87" s="3">
        <v>74</v>
      </c>
      <c r="D87" s="9" t="s">
        <v>42</v>
      </c>
      <c r="E87" t="s">
        <v>111</v>
      </c>
      <c r="H87" s="2"/>
      <c r="I87" s="18"/>
      <c r="M87" s="2"/>
      <c r="N87" s="18">
        <v>0</v>
      </c>
      <c r="O87" s="4"/>
      <c r="P87" s="4"/>
      <c r="Q87" s="4"/>
      <c r="R87" s="4"/>
    </row>
    <row r="88" spans="2:18" ht="12.75">
      <c r="B88" s="3">
        <v>75</v>
      </c>
      <c r="D88" s="9" t="s">
        <v>58</v>
      </c>
      <c r="E88" t="s">
        <v>112</v>
      </c>
      <c r="H88" s="2"/>
      <c r="I88" s="18"/>
      <c r="M88" s="2"/>
      <c r="N88" s="18">
        <v>674157</v>
      </c>
      <c r="O88" s="4"/>
      <c r="P88" s="4"/>
      <c r="Q88" s="4"/>
      <c r="R88" s="4"/>
    </row>
    <row r="89" spans="2:18" ht="12.75">
      <c r="B89" s="3">
        <v>76</v>
      </c>
      <c r="D89" s="9" t="s">
        <v>66</v>
      </c>
      <c r="E89" t="s">
        <v>113</v>
      </c>
      <c r="H89" s="2"/>
      <c r="I89" s="18"/>
      <c r="M89" s="2"/>
      <c r="N89" s="18">
        <v>12000</v>
      </c>
      <c r="O89" s="30" t="s">
        <v>48</v>
      </c>
      <c r="P89" s="4"/>
      <c r="Q89" s="4"/>
      <c r="R89" s="4"/>
    </row>
    <row r="90" spans="2:18" ht="12.75">
      <c r="B90" s="3">
        <v>77</v>
      </c>
      <c r="D90" s="9" t="s">
        <v>72</v>
      </c>
      <c r="E90" t="s">
        <v>114</v>
      </c>
      <c r="H90" s="2"/>
      <c r="I90" s="18"/>
      <c r="M90" s="2"/>
      <c r="N90" s="18">
        <v>61467.515999999996</v>
      </c>
      <c r="O90" s="4"/>
      <c r="P90" s="4"/>
      <c r="Q90" s="4"/>
      <c r="R90" s="4"/>
    </row>
    <row r="91" spans="2:18" ht="12.75">
      <c r="B91" s="3">
        <v>78</v>
      </c>
      <c r="D91" s="9" t="s">
        <v>96</v>
      </c>
      <c r="E91" t="s">
        <v>115</v>
      </c>
      <c r="H91" s="2"/>
      <c r="I91" s="18"/>
      <c r="M91" s="2"/>
      <c r="N91" s="18">
        <v>25000</v>
      </c>
      <c r="O91" s="4"/>
      <c r="P91" s="4"/>
      <c r="Q91" s="4"/>
      <c r="R91" s="4"/>
    </row>
    <row r="92" spans="2:18" ht="12.75">
      <c r="B92" s="3">
        <v>79</v>
      </c>
      <c r="D92" s="9" t="s">
        <v>98</v>
      </c>
      <c r="E92" t="s">
        <v>116</v>
      </c>
      <c r="H92" s="2"/>
      <c r="I92" s="18"/>
      <c r="M92" s="2"/>
      <c r="N92" s="18">
        <v>206000</v>
      </c>
      <c r="O92" s="18"/>
      <c r="P92" s="40"/>
      <c r="Q92" s="40"/>
      <c r="R92" s="18"/>
    </row>
    <row r="93" spans="2:18" ht="12.75">
      <c r="B93" s="3">
        <v>80</v>
      </c>
      <c r="D93" s="9"/>
      <c r="H93" s="2"/>
      <c r="I93" s="18"/>
      <c r="L93" s="17">
        <v>0</v>
      </c>
      <c r="M93" s="2"/>
      <c r="N93" s="4"/>
      <c r="O93" s="4"/>
      <c r="P93" s="40"/>
      <c r="Q93" s="40"/>
      <c r="R93" s="18"/>
    </row>
    <row r="94" spans="2:18" ht="12.75">
      <c r="B94" s="3">
        <v>81</v>
      </c>
      <c r="D94" s="9"/>
      <c r="E94" s="3" t="s">
        <v>117</v>
      </c>
      <c r="H94" s="2"/>
      <c r="I94" s="18"/>
      <c r="M94" s="2"/>
      <c r="N94" s="4"/>
      <c r="O94" s="4"/>
      <c r="P94" s="17"/>
      <c r="Q94" s="17">
        <v>978624.516</v>
      </c>
      <c r="R94" s="18"/>
    </row>
    <row r="95" spans="2:18" ht="12.75">
      <c r="B95" s="3">
        <v>82</v>
      </c>
      <c r="D95" s="9"/>
      <c r="H95" s="2"/>
      <c r="I95" s="18"/>
      <c r="M95" s="2"/>
      <c r="N95" s="4"/>
      <c r="O95" s="4"/>
      <c r="P95" s="40"/>
      <c r="Q95" s="40"/>
      <c r="R95" s="18"/>
    </row>
    <row r="96" spans="2:18" ht="12.75">
      <c r="B96" s="3">
        <v>83</v>
      </c>
      <c r="D96" s="9"/>
      <c r="H96" s="2"/>
      <c r="I96" s="18"/>
      <c r="M96" s="2"/>
      <c r="N96" s="4"/>
      <c r="O96" s="4"/>
      <c r="P96" s="40"/>
      <c r="Q96" s="40"/>
      <c r="R96" s="18"/>
    </row>
    <row r="97" spans="2:18" ht="12.75">
      <c r="B97" s="3">
        <v>84</v>
      </c>
      <c r="D97" s="3" t="s">
        <v>118</v>
      </c>
      <c r="E97" s="3"/>
      <c r="H97" s="2"/>
      <c r="I97" s="18"/>
      <c r="M97" s="2"/>
      <c r="N97" s="4"/>
      <c r="O97" s="4"/>
      <c r="P97" s="40"/>
      <c r="Q97" s="40"/>
      <c r="R97" s="18"/>
    </row>
    <row r="98" spans="2:18" ht="12.75">
      <c r="B98" s="3">
        <v>85</v>
      </c>
      <c r="D98" s="3">
        <v>1</v>
      </c>
      <c r="E98" t="s">
        <v>119</v>
      </c>
      <c r="H98" s="2"/>
      <c r="I98" s="18"/>
      <c r="M98" s="2"/>
      <c r="N98" s="4"/>
      <c r="O98" s="4"/>
      <c r="P98" s="40"/>
      <c r="Q98" s="40"/>
      <c r="R98" s="18"/>
    </row>
    <row r="99" spans="2:18" ht="12.75">
      <c r="B99" s="3">
        <v>86</v>
      </c>
      <c r="D99" s="51">
        <v>2</v>
      </c>
      <c r="E99" t="s">
        <v>120</v>
      </c>
      <c r="H99" s="2"/>
      <c r="I99" s="18"/>
      <c r="M99" s="2"/>
      <c r="N99" s="4"/>
      <c r="O99" s="4"/>
      <c r="P99" s="40"/>
      <c r="Q99" s="40"/>
      <c r="R99" s="18"/>
    </row>
    <row r="100" spans="2:18" ht="12.75">
      <c r="B100" s="3">
        <v>87</v>
      </c>
      <c r="D100" s="3">
        <v>3</v>
      </c>
      <c r="E100" t="s">
        <v>121</v>
      </c>
      <c r="H100" s="2"/>
      <c r="I100" s="18"/>
      <c r="M100" s="2"/>
      <c r="N100" s="4"/>
      <c r="O100" s="4"/>
      <c r="P100" s="40"/>
      <c r="Q100" s="40"/>
      <c r="R100" s="18"/>
    </row>
    <row r="101" spans="2:18" ht="12.75">
      <c r="B101" s="3">
        <v>88</v>
      </c>
      <c r="D101" s="3">
        <v>4</v>
      </c>
      <c r="E101" s="28" t="s">
        <v>87</v>
      </c>
      <c r="H101" s="2"/>
      <c r="I101" s="18"/>
      <c r="M101" s="2"/>
      <c r="N101" s="4"/>
      <c r="O101" s="4"/>
      <c r="P101" s="40"/>
      <c r="Q101" s="40"/>
      <c r="R101" s="18"/>
    </row>
    <row r="102" spans="2:18" ht="12.75">
      <c r="B102" s="3">
        <v>89</v>
      </c>
      <c r="D102" s="3"/>
      <c r="H102" s="2"/>
      <c r="I102" s="18"/>
      <c r="M102" s="2"/>
      <c r="N102" s="4"/>
      <c r="O102" s="4"/>
      <c r="P102" s="40"/>
      <c r="Q102" s="40"/>
      <c r="R102" s="18"/>
    </row>
    <row r="103" spans="2:18" ht="12.75">
      <c r="B103" s="3">
        <v>90</v>
      </c>
      <c r="D103" s="3"/>
      <c r="H103" s="2"/>
      <c r="I103" s="18"/>
      <c r="M103" s="2"/>
      <c r="N103" s="4"/>
      <c r="O103" s="4"/>
      <c r="P103" s="40"/>
      <c r="Q103" s="40"/>
      <c r="R103" s="18"/>
    </row>
    <row r="104" spans="2:18" ht="12.75">
      <c r="B104" s="3">
        <v>91</v>
      </c>
      <c r="C104" s="3"/>
      <c r="D104" s="3" t="s">
        <v>122</v>
      </c>
      <c r="E104" s="3"/>
      <c r="H104" s="2"/>
      <c r="I104" s="18"/>
      <c r="L104" s="17">
        <v>655503.23</v>
      </c>
      <c r="M104" s="2"/>
      <c r="N104" s="4"/>
      <c r="O104" s="4"/>
      <c r="P104" s="17"/>
      <c r="Q104" s="17">
        <v>11667754.387666667</v>
      </c>
      <c r="R104" s="18"/>
    </row>
    <row r="105" spans="2:18" ht="12.75">
      <c r="B105" s="3">
        <v>92</v>
      </c>
      <c r="C105" s="3"/>
      <c r="D105" s="3"/>
      <c r="H105" s="2"/>
      <c r="I105" s="18"/>
      <c r="M105" s="2"/>
      <c r="N105" s="4"/>
      <c r="O105" s="4"/>
      <c r="P105" s="40"/>
      <c r="Q105" s="40"/>
      <c r="R105" s="18"/>
    </row>
    <row r="106" spans="2:18" ht="12.75">
      <c r="B106" s="3">
        <v>93</v>
      </c>
      <c r="C106" s="3"/>
      <c r="D106" s="3"/>
      <c r="H106" s="2"/>
      <c r="I106" s="18"/>
      <c r="M106" s="2"/>
      <c r="N106" s="4"/>
      <c r="O106" s="4"/>
      <c r="P106" s="40"/>
      <c r="Q106" s="40"/>
      <c r="R106" s="18"/>
    </row>
    <row r="107" spans="2:18" ht="12.75">
      <c r="B107" s="3">
        <v>94</v>
      </c>
      <c r="C107" s="9" t="s">
        <v>123</v>
      </c>
      <c r="D107" s="3" t="s">
        <v>124</v>
      </c>
      <c r="E107" s="3"/>
      <c r="H107" s="2"/>
      <c r="I107" s="18"/>
      <c r="L107" s="17">
        <v>0</v>
      </c>
      <c r="M107" s="2"/>
      <c r="N107" s="4"/>
      <c r="O107" s="4"/>
      <c r="P107" s="17"/>
      <c r="Q107" s="52">
        <v>1040000</v>
      </c>
      <c r="R107" s="18"/>
    </row>
    <row r="108" spans="2:18" ht="12.75">
      <c r="B108" s="3">
        <v>95</v>
      </c>
      <c r="C108" s="3"/>
      <c r="D108" s="3"/>
      <c r="E108" s="3"/>
      <c r="H108" s="2"/>
      <c r="I108" s="18"/>
      <c r="M108" s="2"/>
      <c r="N108" s="4"/>
      <c r="O108" s="4"/>
      <c r="P108" s="40"/>
      <c r="Q108" s="40"/>
      <c r="R108" s="18"/>
    </row>
    <row r="109" spans="2:18" ht="12.75">
      <c r="B109" s="3">
        <v>96</v>
      </c>
      <c r="C109" s="3"/>
      <c r="D109" s="3"/>
      <c r="E109" s="3"/>
      <c r="H109" s="2"/>
      <c r="I109" s="18"/>
      <c r="M109" s="2"/>
      <c r="N109" s="4"/>
      <c r="O109" s="4"/>
      <c r="P109" s="40"/>
      <c r="Q109" s="40"/>
      <c r="R109" s="18"/>
    </row>
    <row r="110" spans="2:18" ht="12.75">
      <c r="B110" s="3">
        <v>97</v>
      </c>
      <c r="C110" s="3"/>
      <c r="D110" s="3" t="s">
        <v>125</v>
      </c>
      <c r="E110" s="3"/>
      <c r="H110" s="2"/>
      <c r="I110" s="18"/>
      <c r="M110" s="2"/>
      <c r="N110" s="4"/>
      <c r="O110" s="4"/>
      <c r="P110" s="40"/>
      <c r="Q110" s="40"/>
      <c r="R110" s="18"/>
    </row>
    <row r="111" spans="2:18" ht="12.75">
      <c r="B111" s="3">
        <v>98</v>
      </c>
      <c r="C111" s="3"/>
      <c r="D111" s="3">
        <v>1</v>
      </c>
      <c r="E111" s="20" t="s">
        <v>126</v>
      </c>
      <c r="H111" s="2"/>
      <c r="I111" s="18"/>
      <c r="M111" s="2"/>
      <c r="N111" s="4"/>
      <c r="O111" s="4"/>
      <c r="P111" s="40"/>
      <c r="Q111" s="40"/>
      <c r="R111" s="18"/>
    </row>
    <row r="112" spans="2:18" ht="12.75">
      <c r="B112" s="3">
        <v>99</v>
      </c>
      <c r="C112" s="3"/>
      <c r="D112" s="51"/>
      <c r="E112" s="20"/>
      <c r="H112" s="2"/>
      <c r="I112" s="18"/>
      <c r="M112" s="2"/>
      <c r="N112" s="4"/>
      <c r="O112" s="4"/>
      <c r="P112" s="40"/>
      <c r="Q112" s="40"/>
      <c r="R112" s="18"/>
    </row>
    <row r="113" spans="2:18" ht="12.75">
      <c r="B113" s="3">
        <v>100</v>
      </c>
      <c r="D113" s="3"/>
      <c r="E113" s="20"/>
      <c r="H113" s="2"/>
      <c r="I113" s="18"/>
      <c r="M113" s="2"/>
      <c r="N113" s="4"/>
      <c r="O113" s="4"/>
      <c r="P113" s="40"/>
      <c r="Q113" s="40"/>
      <c r="R113" s="18"/>
    </row>
    <row r="114" spans="2:18" ht="12.75">
      <c r="B114" s="3">
        <v>101</v>
      </c>
      <c r="C114" s="9" t="s">
        <v>127</v>
      </c>
      <c r="D114" s="3" t="s">
        <v>128</v>
      </c>
      <c r="E114" s="3"/>
      <c r="F114">
        <v>2</v>
      </c>
      <c r="G114">
        <v>3</v>
      </c>
      <c r="H114" s="2"/>
      <c r="I114" s="18"/>
      <c r="L114" s="17">
        <v>0</v>
      </c>
      <c r="M114" s="2"/>
      <c r="N114" s="4"/>
      <c r="O114" s="4"/>
      <c r="P114" s="17"/>
      <c r="Q114" s="52">
        <v>737546</v>
      </c>
      <c r="R114" s="18"/>
    </row>
    <row r="115" spans="2:18" ht="12.75">
      <c r="B115" s="3">
        <v>102</v>
      </c>
      <c r="C115" s="3"/>
      <c r="D115" s="3"/>
      <c r="E115" s="3"/>
      <c r="H115" s="2"/>
      <c r="I115" s="18"/>
      <c r="M115" s="2"/>
      <c r="N115" s="4"/>
      <c r="O115" s="4"/>
      <c r="P115" s="40"/>
      <c r="Q115" s="40"/>
      <c r="R115" s="18"/>
    </row>
    <row r="116" spans="2:18" ht="12.75">
      <c r="B116" s="3">
        <v>103</v>
      </c>
      <c r="C116" s="3"/>
      <c r="D116" s="3"/>
      <c r="E116" s="3"/>
      <c r="H116" s="2"/>
      <c r="I116" s="18"/>
      <c r="M116" s="2"/>
      <c r="N116" s="4"/>
      <c r="O116" s="4"/>
      <c r="P116" s="40"/>
      <c r="Q116" s="40"/>
      <c r="R116" s="18"/>
    </row>
    <row r="117" spans="2:18" ht="12.75">
      <c r="B117" s="3">
        <v>104</v>
      </c>
      <c r="C117" s="3"/>
      <c r="D117" s="3" t="s">
        <v>125</v>
      </c>
      <c r="E117" s="3"/>
      <c r="H117" s="2"/>
      <c r="I117" s="18"/>
      <c r="M117" s="2"/>
      <c r="N117" s="4"/>
      <c r="O117" s="4"/>
      <c r="P117" s="40"/>
      <c r="Q117" s="40"/>
      <c r="R117" s="18"/>
    </row>
    <row r="118" spans="2:18" ht="12.75">
      <c r="B118" s="3">
        <v>105</v>
      </c>
      <c r="C118" s="3"/>
      <c r="D118" s="3">
        <v>1</v>
      </c>
      <c r="E118" s="20" t="s">
        <v>129</v>
      </c>
      <c r="H118" s="2"/>
      <c r="I118" s="18"/>
      <c r="M118" s="2"/>
      <c r="N118" s="4"/>
      <c r="O118" s="4"/>
      <c r="P118" s="40"/>
      <c r="Q118" s="40"/>
      <c r="R118" s="18"/>
    </row>
    <row r="119" spans="2:18" ht="12.75">
      <c r="B119" s="3">
        <v>106</v>
      </c>
      <c r="C119" s="3"/>
      <c r="D119" s="53"/>
      <c r="E119" s="20" t="s">
        <v>130</v>
      </c>
      <c r="H119" s="2"/>
      <c r="I119" s="18"/>
      <c r="M119" s="2"/>
      <c r="N119" s="4"/>
      <c r="O119" s="4"/>
      <c r="P119" s="40"/>
      <c r="Q119" s="40"/>
      <c r="R119" s="18"/>
    </row>
    <row r="120" spans="2:18" ht="12.75">
      <c r="B120" s="3">
        <v>107</v>
      </c>
      <c r="E120" s="20"/>
      <c r="H120" s="2"/>
      <c r="I120" s="18"/>
      <c r="M120" s="2"/>
      <c r="N120" s="4"/>
      <c r="O120" s="4"/>
      <c r="P120" s="40"/>
      <c r="Q120" s="40"/>
      <c r="R120" s="18"/>
    </row>
    <row r="121" spans="2:18" ht="12.75">
      <c r="B121" s="3">
        <v>108</v>
      </c>
      <c r="E121" s="20"/>
      <c r="H121" s="2"/>
      <c r="I121" s="18"/>
      <c r="M121" s="2"/>
      <c r="N121" s="4"/>
      <c r="O121" s="4"/>
      <c r="P121" s="40"/>
      <c r="Q121" s="40"/>
      <c r="R121" s="18"/>
    </row>
    <row r="122" spans="2:18" ht="15">
      <c r="B122" s="3">
        <v>109</v>
      </c>
      <c r="D122" s="3" t="s">
        <v>131</v>
      </c>
      <c r="E122" s="3"/>
      <c r="G122" s="54">
        <v>89.75</v>
      </c>
      <c r="H122" s="2"/>
      <c r="I122" s="18"/>
      <c r="L122" s="55">
        <v>655503.23</v>
      </c>
      <c r="M122" s="2"/>
      <c r="N122" s="4"/>
      <c r="O122" s="4"/>
      <c r="P122" s="17"/>
      <c r="Q122" s="55">
        <v>13445300.387666667</v>
      </c>
      <c r="R122" s="18"/>
    </row>
    <row r="123" spans="2:18" ht="12.75">
      <c r="B123" s="3"/>
      <c r="H123" s="2"/>
      <c r="I123" s="18"/>
      <c r="M123" s="2"/>
      <c r="N123" s="4"/>
      <c r="O123" s="4"/>
      <c r="P123" s="4"/>
      <c r="Q123" s="4"/>
      <c r="R123" s="4"/>
    </row>
    <row r="124" spans="2:19" ht="12.75">
      <c r="B124" s="3"/>
      <c r="H124" s="2"/>
      <c r="I124" s="18"/>
      <c r="M124" s="2"/>
      <c r="N124" s="4"/>
      <c r="O124" s="4"/>
      <c r="P124" s="4"/>
      <c r="Q124" s="4"/>
      <c r="R124" s="4"/>
      <c r="S124" s="56"/>
    </row>
    <row r="125" spans="2:18" ht="12.75">
      <c r="B125" s="9" t="s">
        <v>132</v>
      </c>
      <c r="C125" s="3" t="s">
        <v>133</v>
      </c>
      <c r="D125" s="3"/>
      <c r="E125" s="3"/>
      <c r="H125" s="2"/>
      <c r="I125" s="18"/>
      <c r="M125" s="2"/>
      <c r="N125" s="4"/>
      <c r="O125" s="4"/>
      <c r="P125" s="4"/>
      <c r="Q125" s="4"/>
      <c r="R125" s="4"/>
    </row>
    <row r="126" spans="2:18" ht="12.75">
      <c r="B126" s="3"/>
      <c r="C126" s="3"/>
      <c r="D126" s="3"/>
      <c r="E126" s="3"/>
      <c r="H126" s="2"/>
      <c r="I126" s="18"/>
      <c r="M126" s="2"/>
      <c r="N126" s="4"/>
      <c r="O126" s="4"/>
      <c r="P126" s="4"/>
      <c r="Q126" s="4"/>
      <c r="R126" s="4"/>
    </row>
    <row r="127" spans="2:18" ht="12.75">
      <c r="B127" s="3"/>
      <c r="C127" s="3"/>
      <c r="D127" s="3"/>
      <c r="E127" s="3"/>
      <c r="H127" s="2"/>
      <c r="I127" s="18"/>
      <c r="M127" s="2"/>
      <c r="N127" s="4"/>
      <c r="O127" s="4"/>
      <c r="P127" s="4"/>
      <c r="Q127" s="4"/>
      <c r="R127" s="4"/>
    </row>
    <row r="128" spans="2:18" ht="12.75">
      <c r="B128" s="3">
        <v>110</v>
      </c>
      <c r="C128" s="9" t="s">
        <v>134</v>
      </c>
      <c r="D128" s="3" t="s">
        <v>135</v>
      </c>
      <c r="E128" s="3"/>
      <c r="H128" s="2"/>
      <c r="I128" s="18"/>
      <c r="M128" s="2"/>
      <c r="N128" s="4"/>
      <c r="O128" s="4"/>
      <c r="P128" s="4"/>
      <c r="Q128" s="4"/>
      <c r="R128" s="4"/>
    </row>
    <row r="129" spans="2:18" ht="12.75">
      <c r="B129" s="3">
        <v>111</v>
      </c>
      <c r="H129" s="2"/>
      <c r="I129" s="18"/>
      <c r="M129" s="2"/>
      <c r="N129" s="4"/>
      <c r="O129" s="4"/>
      <c r="P129" s="4"/>
      <c r="Q129" s="4"/>
      <c r="R129" s="4"/>
    </row>
    <row r="130" spans="2:18" ht="12.75">
      <c r="B130" s="3">
        <v>112</v>
      </c>
      <c r="D130" s="3">
        <v>1</v>
      </c>
      <c r="E130" t="s">
        <v>136</v>
      </c>
      <c r="H130" s="2"/>
      <c r="I130" s="18"/>
      <c r="K130" s="17"/>
      <c r="L130" s="17">
        <v>0</v>
      </c>
      <c r="M130" s="2"/>
      <c r="N130" s="4"/>
      <c r="O130" s="4"/>
      <c r="P130" s="4"/>
      <c r="Q130" s="17">
        <v>8093435</v>
      </c>
      <c r="R130" s="19"/>
    </row>
    <row r="131" spans="2:18" ht="12.75">
      <c r="B131" s="3">
        <v>113</v>
      </c>
      <c r="D131" s="3">
        <v>2</v>
      </c>
      <c r="E131" t="s">
        <v>137</v>
      </c>
      <c r="H131" s="2"/>
      <c r="I131" s="18"/>
      <c r="K131" s="18"/>
      <c r="L131" s="18">
        <v>0</v>
      </c>
      <c r="M131" s="2"/>
      <c r="N131" s="4"/>
      <c r="O131" s="4"/>
      <c r="P131" s="4"/>
      <c r="Q131" s="18">
        <v>59860.2525</v>
      </c>
      <c r="R131" s="18"/>
    </row>
    <row r="132" spans="2:18" ht="12.75">
      <c r="B132" s="3">
        <v>114</v>
      </c>
      <c r="H132" s="2"/>
      <c r="I132" s="18"/>
      <c r="K132" s="4"/>
      <c r="L132" s="4"/>
      <c r="M132" s="2"/>
      <c r="N132" s="4"/>
      <c r="O132" s="4"/>
      <c r="P132" s="4"/>
      <c r="Q132" s="4"/>
      <c r="R132" s="4"/>
    </row>
    <row r="133" spans="2:18" ht="12.75">
      <c r="B133" s="3">
        <v>115</v>
      </c>
      <c r="D133" s="3" t="s">
        <v>138</v>
      </c>
      <c r="E133" s="3"/>
      <c r="H133" s="2"/>
      <c r="I133" s="18"/>
      <c r="K133" s="17"/>
      <c r="L133" s="17">
        <v>0</v>
      </c>
      <c r="M133" s="2"/>
      <c r="N133" s="4"/>
      <c r="O133" s="4"/>
      <c r="P133" s="4"/>
      <c r="Q133" s="17">
        <v>8153295.2525</v>
      </c>
      <c r="R133" s="18"/>
    </row>
    <row r="134" spans="2:18" ht="12.75">
      <c r="B134" s="3">
        <v>116</v>
      </c>
      <c r="H134" s="2"/>
      <c r="I134" s="18"/>
      <c r="K134" s="40"/>
      <c r="L134" s="40"/>
      <c r="M134" s="2"/>
      <c r="N134" s="4"/>
      <c r="O134" s="4"/>
      <c r="P134" s="4"/>
      <c r="Q134" s="17"/>
      <c r="R134" s="18"/>
    </row>
    <row r="135" spans="2:18" ht="12.75">
      <c r="B135" s="3">
        <v>117</v>
      </c>
      <c r="C135" s="9" t="s">
        <v>139</v>
      </c>
      <c r="D135" s="3" t="s">
        <v>140</v>
      </c>
      <c r="E135" s="3"/>
      <c r="H135" s="2"/>
      <c r="I135" s="18"/>
      <c r="K135" s="17"/>
      <c r="L135" s="17">
        <v>655503.23</v>
      </c>
      <c r="M135" s="2"/>
      <c r="N135" s="4"/>
      <c r="O135" s="4"/>
      <c r="P135" s="4"/>
      <c r="Q135" s="17">
        <v>5292005.1351666665</v>
      </c>
      <c r="R135" s="18"/>
    </row>
    <row r="136" spans="2:18" ht="12.75">
      <c r="B136" s="3">
        <v>118</v>
      </c>
      <c r="H136" s="2"/>
      <c r="I136" s="18"/>
      <c r="K136" s="4"/>
      <c r="L136" s="4"/>
      <c r="M136" s="2"/>
      <c r="N136" s="4"/>
      <c r="O136" s="4"/>
      <c r="P136" s="4"/>
      <c r="Q136" s="4"/>
      <c r="R136" s="4"/>
    </row>
    <row r="137" spans="2:18" ht="15">
      <c r="B137" s="3">
        <v>119</v>
      </c>
      <c r="D137" s="3" t="s">
        <v>131</v>
      </c>
      <c r="E137" s="3"/>
      <c r="H137" s="2"/>
      <c r="I137" s="18"/>
      <c r="K137" s="55"/>
      <c r="L137" s="55">
        <v>655503.23</v>
      </c>
      <c r="M137" s="2"/>
      <c r="N137" s="4"/>
      <c r="O137" s="4"/>
      <c r="P137" s="4"/>
      <c r="Q137" s="55">
        <v>13445300.387666667</v>
      </c>
      <c r="R137" s="18"/>
    </row>
    <row r="138" spans="14:18" ht="12.75">
      <c r="N138" s="4"/>
      <c r="O138" s="4"/>
      <c r="P138" s="4"/>
      <c r="Q138" s="4"/>
      <c r="R138" s="4"/>
    </row>
    <row r="139" spans="14:18" ht="12.75">
      <c r="N139" s="4"/>
      <c r="O139" s="4"/>
      <c r="P139" s="4"/>
      <c r="Q139" s="4"/>
      <c r="R139" s="4"/>
    </row>
    <row r="140" spans="14:18" ht="12.75">
      <c r="N140" s="4"/>
      <c r="O140" s="4"/>
      <c r="P140" s="4"/>
      <c r="Q140" s="4"/>
      <c r="R140" s="4"/>
    </row>
    <row r="141" spans="14:18" ht="12.75">
      <c r="N141" s="4"/>
      <c r="O141" s="4"/>
      <c r="P141" s="4"/>
      <c r="Q141" s="4"/>
      <c r="R141" s="4"/>
    </row>
    <row r="142" spans="14:18" ht="12.75">
      <c r="N142" s="4"/>
      <c r="O142" s="4"/>
      <c r="P142" s="4"/>
      <c r="Q142" s="4"/>
      <c r="R142" s="4"/>
    </row>
    <row r="143" ht="12.75">
      <c r="R143" s="18"/>
    </row>
    <row r="144" ht="12.75">
      <c r="R144" s="18"/>
    </row>
    <row r="162" ht="12.75">
      <c r="R162" s="18"/>
    </row>
    <row r="163" ht="12.75">
      <c r="R163" s="18"/>
    </row>
    <row r="164" ht="12.75">
      <c r="R164" s="18"/>
    </row>
    <row r="165" ht="12.75">
      <c r="R165" s="18"/>
    </row>
    <row r="166" ht="12.75">
      <c r="R166" s="18"/>
    </row>
    <row r="167" ht="12.75">
      <c r="R167" s="18"/>
    </row>
    <row r="168" ht="12.75">
      <c r="R168" s="18"/>
    </row>
    <row r="169" ht="12.75">
      <c r="R169" s="18"/>
    </row>
    <row r="170" ht="12.75">
      <c r="R170" s="18"/>
    </row>
    <row r="171" ht="12.75">
      <c r="R171" s="18"/>
    </row>
    <row r="172" ht="12.75">
      <c r="R172" s="18"/>
    </row>
    <row r="173" ht="12.75">
      <c r="R173" s="18"/>
    </row>
    <row r="174" ht="12.75">
      <c r="R174" s="18"/>
    </row>
    <row r="175" ht="12.75">
      <c r="R175" s="18"/>
    </row>
    <row r="176" ht="12.75">
      <c r="R176" s="18"/>
    </row>
    <row r="177" ht="12.75">
      <c r="R177" s="18"/>
    </row>
    <row r="178" ht="12.75">
      <c r="R178" s="18"/>
    </row>
    <row r="179" ht="12.75">
      <c r="R179" s="18"/>
    </row>
    <row r="180" ht="12.75">
      <c r="R180" s="18"/>
    </row>
    <row r="181" ht="12.75">
      <c r="R181" s="18"/>
    </row>
    <row r="182" ht="12.75">
      <c r="R182" s="18"/>
    </row>
    <row r="183" ht="12.75">
      <c r="R183" s="18"/>
    </row>
    <row r="184" ht="12.75">
      <c r="R184" s="18"/>
    </row>
    <row r="185" ht="12.75">
      <c r="R185" s="18"/>
    </row>
    <row r="186" ht="12.75">
      <c r="R186" s="18"/>
    </row>
    <row r="187" ht="12.75">
      <c r="R187" s="18"/>
    </row>
    <row r="188" ht="12.75">
      <c r="R188" s="18"/>
    </row>
    <row r="189" ht="12.75">
      <c r="R189" s="18"/>
    </row>
    <row r="190" ht="12.75">
      <c r="R190" s="18"/>
    </row>
    <row r="191" ht="12.75">
      <c r="R191" s="18"/>
    </row>
    <row r="192" ht="12.75">
      <c r="R192" s="18"/>
    </row>
    <row r="193" ht="12.75">
      <c r="R193" s="18"/>
    </row>
    <row r="194" ht="12.75">
      <c r="R194" s="18"/>
    </row>
    <row r="195" ht="12.75">
      <c r="R195" s="18"/>
    </row>
    <row r="196" ht="12.75">
      <c r="R196" s="18"/>
    </row>
    <row r="197" ht="12.75">
      <c r="R197" s="18"/>
    </row>
    <row r="198" spans="14:18" ht="12.75">
      <c r="N198" s="4"/>
      <c r="O198" s="4"/>
      <c r="P198" s="4"/>
      <c r="Q198" s="4"/>
      <c r="R198" s="4"/>
    </row>
    <row r="199" spans="14:18" ht="12.75">
      <c r="N199" s="4"/>
      <c r="O199" s="4"/>
      <c r="P199" s="4"/>
      <c r="Q199" s="4"/>
      <c r="R199" s="4"/>
    </row>
    <row r="200" spans="14:18" ht="12.75">
      <c r="N200" s="4"/>
      <c r="O200" s="4"/>
      <c r="P200" s="4"/>
      <c r="Q200" s="4"/>
      <c r="R200" s="4"/>
    </row>
    <row r="201" spans="14:18" ht="12.75">
      <c r="N201" s="4"/>
      <c r="O201" s="4"/>
      <c r="P201" s="4"/>
      <c r="Q201" s="4"/>
      <c r="R201" s="4"/>
    </row>
    <row r="202" spans="14:18" ht="12.75">
      <c r="N202" s="4"/>
      <c r="O202" s="4"/>
      <c r="P202" s="4"/>
      <c r="Q202" s="4"/>
      <c r="R202" s="4"/>
    </row>
    <row r="203" spans="14:18" ht="12.75">
      <c r="N203" s="4"/>
      <c r="O203" s="4"/>
      <c r="P203" s="4"/>
      <c r="Q203" s="4"/>
      <c r="R203" s="4"/>
    </row>
    <row r="204" spans="14:18" ht="12.75">
      <c r="N204" s="4"/>
      <c r="O204" s="4"/>
      <c r="P204" s="4"/>
      <c r="Q204" s="4"/>
      <c r="R204" s="4"/>
    </row>
    <row r="205" spans="14:18" ht="12.75">
      <c r="N205" s="4"/>
      <c r="O205" s="4"/>
      <c r="P205" s="4"/>
      <c r="Q205" s="4"/>
      <c r="R205" s="4"/>
    </row>
    <row r="206" spans="14:18" ht="12.75">
      <c r="N206" s="4"/>
      <c r="O206" s="4"/>
      <c r="P206" s="4"/>
      <c r="Q206" s="4"/>
      <c r="R206" s="4"/>
    </row>
    <row r="207" spans="14:18" ht="12.75">
      <c r="N207" s="4"/>
      <c r="O207" s="4"/>
      <c r="P207" s="4"/>
      <c r="Q207" s="4"/>
      <c r="R207" s="4"/>
    </row>
    <row r="208" spans="14:18" ht="12.75">
      <c r="N208" s="4"/>
      <c r="O208" s="4"/>
      <c r="P208" s="4"/>
      <c r="Q208" s="4"/>
      <c r="R208" s="4"/>
    </row>
    <row r="209" spans="14:18" ht="12.75">
      <c r="N209" s="4"/>
      <c r="O209" s="4"/>
      <c r="P209" s="4"/>
      <c r="Q209" s="4"/>
      <c r="R209" s="4"/>
    </row>
    <row r="210" spans="14:18" ht="12.75">
      <c r="N210" s="4"/>
      <c r="O210" s="4"/>
      <c r="P210" s="4"/>
      <c r="Q210" s="4"/>
      <c r="R210" s="4"/>
    </row>
    <row r="211" spans="14:18" ht="12.75">
      <c r="N211" s="4"/>
      <c r="O211" s="4"/>
      <c r="P211" s="4"/>
      <c r="Q211" s="4"/>
      <c r="R211" s="4"/>
    </row>
    <row r="212" spans="14:18" ht="12.75">
      <c r="N212" s="4"/>
      <c r="O212" s="4"/>
      <c r="P212" s="4"/>
      <c r="Q212" s="4"/>
      <c r="R212" s="4"/>
    </row>
    <row r="213" spans="14:18" ht="12.75">
      <c r="N213" s="4"/>
      <c r="O213" s="4"/>
      <c r="P213" s="4"/>
      <c r="Q213" s="4"/>
      <c r="R213" s="4"/>
    </row>
    <row r="214" spans="14:18" ht="12.75">
      <c r="N214" s="4"/>
      <c r="O214" s="4"/>
      <c r="P214" s="4"/>
      <c r="Q214" s="4"/>
      <c r="R214" s="4"/>
    </row>
    <row r="215" spans="14:18" ht="12.75">
      <c r="N215" s="4"/>
      <c r="O215" s="4"/>
      <c r="P215" s="4"/>
      <c r="Q215" s="4"/>
      <c r="R215" s="4"/>
    </row>
    <row r="216" spans="14:18" ht="12.75">
      <c r="N216" s="4"/>
      <c r="O216" s="4"/>
      <c r="P216" s="4"/>
      <c r="Q216" s="4"/>
      <c r="R216" s="4"/>
    </row>
    <row r="217" spans="14:18" ht="12.75">
      <c r="N217" s="4"/>
      <c r="O217" s="4"/>
      <c r="P217" s="4"/>
      <c r="Q217" s="4"/>
      <c r="R217" s="4"/>
    </row>
    <row r="218" spans="14:18" ht="12.75">
      <c r="N218" s="4"/>
      <c r="O218" s="4"/>
      <c r="P218" s="4"/>
      <c r="Q218" s="4"/>
      <c r="R218" s="4"/>
    </row>
    <row r="219" spans="14:18" ht="12.75">
      <c r="N219" s="4"/>
      <c r="O219" s="4"/>
      <c r="P219" s="4"/>
      <c r="Q219" s="4"/>
      <c r="R219" s="4"/>
    </row>
    <row r="220" spans="14:18" ht="12.75">
      <c r="N220" s="4"/>
      <c r="O220" s="4"/>
      <c r="P220" s="4"/>
      <c r="Q220" s="4"/>
      <c r="R220" s="4"/>
    </row>
    <row r="221" spans="14:18" ht="12.75">
      <c r="N221" s="4"/>
      <c r="O221" s="4"/>
      <c r="P221" s="4"/>
      <c r="Q221" s="4"/>
      <c r="R221" s="4"/>
    </row>
    <row r="222" spans="14:18" ht="12.75">
      <c r="N222" s="4"/>
      <c r="O222" s="4"/>
      <c r="P222" s="4"/>
      <c r="Q222" s="4"/>
      <c r="R222" s="4"/>
    </row>
    <row r="223" spans="14:18" ht="12.75">
      <c r="N223" s="4"/>
      <c r="O223" s="4"/>
      <c r="P223" s="4"/>
      <c r="Q223" s="4"/>
      <c r="R223" s="4"/>
    </row>
    <row r="224" spans="14:18" ht="12.75">
      <c r="N224" s="4"/>
      <c r="O224" s="4"/>
      <c r="P224" s="4"/>
      <c r="Q224" s="4"/>
      <c r="R224" s="4"/>
    </row>
    <row r="225" spans="14:18" ht="12.75">
      <c r="N225" s="4"/>
      <c r="O225" s="4"/>
      <c r="P225" s="4"/>
      <c r="Q225" s="4"/>
      <c r="R225" s="4"/>
    </row>
    <row r="226" spans="14:18" ht="12.75">
      <c r="N226" s="4"/>
      <c r="O226" s="4"/>
      <c r="P226" s="4"/>
      <c r="Q226" s="4"/>
      <c r="R226" s="4"/>
    </row>
    <row r="227" spans="14:18" ht="12.75">
      <c r="N227" s="4"/>
      <c r="O227" s="4"/>
      <c r="P227" s="4"/>
      <c r="Q227" s="4"/>
      <c r="R227" s="4"/>
    </row>
    <row r="228" spans="14:18" ht="12.75">
      <c r="N228" s="4"/>
      <c r="O228" s="4"/>
      <c r="P228" s="4"/>
      <c r="Q228" s="4"/>
      <c r="R228" s="4"/>
    </row>
    <row r="229" spans="14:18" ht="12.75">
      <c r="N229" s="4"/>
      <c r="O229" s="4"/>
      <c r="P229" s="4"/>
      <c r="Q229" s="4"/>
      <c r="R229" s="4"/>
    </row>
    <row r="230" spans="14:18" ht="12.75">
      <c r="N230" s="4"/>
      <c r="O230" s="4"/>
      <c r="P230" s="4"/>
      <c r="Q230" s="4"/>
      <c r="R230" s="4"/>
    </row>
    <row r="231" spans="14:18" ht="12.75">
      <c r="N231" s="4"/>
      <c r="O231" s="4"/>
      <c r="P231" s="4"/>
      <c r="Q231" s="4"/>
      <c r="R231" s="4"/>
    </row>
    <row r="232" spans="14:18" ht="12.75">
      <c r="N232" s="4"/>
      <c r="O232" s="4"/>
      <c r="P232" s="4"/>
      <c r="Q232" s="4"/>
      <c r="R232" s="4"/>
    </row>
    <row r="233" spans="14:18" ht="12.75">
      <c r="N233" s="4"/>
      <c r="O233" s="4"/>
      <c r="P233" s="4"/>
      <c r="Q233" s="4"/>
      <c r="R233" s="4"/>
    </row>
    <row r="234" spans="14:18" ht="12.75">
      <c r="N234" s="4"/>
      <c r="O234" s="4"/>
      <c r="P234" s="4"/>
      <c r="Q234" s="4"/>
      <c r="R234" s="4"/>
    </row>
    <row r="235" spans="14:18" ht="12.75">
      <c r="N235" s="4"/>
      <c r="O235" s="4"/>
      <c r="P235" s="4"/>
      <c r="Q235" s="4"/>
      <c r="R235" s="4"/>
    </row>
    <row r="236" spans="14:18" ht="12.75">
      <c r="N236" s="4"/>
      <c r="O236" s="4"/>
      <c r="P236" s="4"/>
      <c r="Q236" s="4"/>
      <c r="R236" s="4"/>
    </row>
    <row r="237" spans="14:18" ht="12.75">
      <c r="N237" s="4"/>
      <c r="O237" s="4"/>
      <c r="P237" s="4"/>
      <c r="Q237" s="4"/>
      <c r="R237" s="4"/>
    </row>
    <row r="238" spans="14:18" ht="12.75">
      <c r="N238" s="4"/>
      <c r="O238" s="4"/>
      <c r="P238" s="4"/>
      <c r="Q238" s="4"/>
      <c r="R238" s="4"/>
    </row>
    <row r="239" spans="14:18" ht="12.75">
      <c r="N239" s="4"/>
      <c r="O239" s="4"/>
      <c r="P239" s="4"/>
      <c r="Q239" s="4"/>
      <c r="R239" s="4"/>
    </row>
    <row r="240" spans="14:18" ht="12.75">
      <c r="N240" s="4"/>
      <c r="O240" s="4"/>
      <c r="P240" s="4"/>
      <c r="Q240" s="4"/>
      <c r="R240" s="4"/>
    </row>
    <row r="241" spans="14:18" ht="12.75">
      <c r="N241" s="4"/>
      <c r="O241" s="4"/>
      <c r="P241" s="4"/>
      <c r="Q241" s="4"/>
      <c r="R241" s="4"/>
    </row>
    <row r="242" spans="14:18" ht="12.75">
      <c r="N242" s="4"/>
      <c r="O242" s="4"/>
      <c r="P242" s="4"/>
      <c r="Q242" s="4"/>
      <c r="R242" s="4"/>
    </row>
    <row r="243" spans="14:18" ht="12.75">
      <c r="N243" s="4"/>
      <c r="O243" s="4"/>
      <c r="P243" s="4"/>
      <c r="Q243" s="4"/>
      <c r="R243" s="4"/>
    </row>
    <row r="244" spans="14:18" ht="12.75">
      <c r="N244" s="4"/>
      <c r="O244" s="4"/>
      <c r="P244" s="4"/>
      <c r="Q244" s="4"/>
      <c r="R244" s="4"/>
    </row>
    <row r="245" spans="14:18" ht="12.75">
      <c r="N245" s="4"/>
      <c r="O245" s="4"/>
      <c r="P245" s="4"/>
      <c r="Q245" s="4"/>
      <c r="R245" s="4"/>
    </row>
    <row r="246" spans="14:18" ht="12.75">
      <c r="N246" s="4"/>
      <c r="O246" s="4"/>
      <c r="P246" s="4"/>
      <c r="Q246" s="4"/>
      <c r="R246" s="4"/>
    </row>
    <row r="247" spans="14:18" ht="12.75">
      <c r="N247" s="4"/>
      <c r="O247" s="4"/>
      <c r="P247" s="4"/>
      <c r="Q247" s="4"/>
      <c r="R247" s="4"/>
    </row>
    <row r="248" spans="14:18" ht="12.75">
      <c r="N248" s="4"/>
      <c r="O248" s="4"/>
      <c r="P248" s="4"/>
      <c r="Q248" s="4"/>
      <c r="R248" s="4"/>
    </row>
    <row r="249" spans="14:18" ht="12.75">
      <c r="N249" s="4"/>
      <c r="O249" s="4"/>
      <c r="P249" s="4"/>
      <c r="Q249" s="4"/>
      <c r="R249" s="4"/>
    </row>
    <row r="250" spans="14:18" ht="12.75">
      <c r="N250" s="4"/>
      <c r="O250" s="4"/>
      <c r="P250" s="4"/>
      <c r="Q250" s="4"/>
      <c r="R250" s="4"/>
    </row>
    <row r="251" spans="14:18" ht="12.75">
      <c r="N251" s="4"/>
      <c r="O251" s="4"/>
      <c r="P251" s="4"/>
      <c r="Q251" s="4"/>
      <c r="R251" s="4"/>
    </row>
    <row r="252" spans="14:18" ht="12.75">
      <c r="N252" s="4"/>
      <c r="O252" s="4"/>
      <c r="P252" s="4"/>
      <c r="Q252" s="4"/>
      <c r="R252" s="4"/>
    </row>
    <row r="253" spans="14:18" ht="12.75">
      <c r="N253" s="4"/>
      <c r="O253" s="4"/>
      <c r="P253" s="4"/>
      <c r="Q253" s="4"/>
      <c r="R253" s="4"/>
    </row>
    <row r="254" spans="14:18" ht="12.75">
      <c r="N254" s="4"/>
      <c r="O254" s="4"/>
      <c r="P254" s="4"/>
      <c r="Q254" s="4"/>
      <c r="R254" s="4"/>
    </row>
    <row r="255" spans="14:18" ht="12.75">
      <c r="N255" s="4"/>
      <c r="O255" s="4"/>
      <c r="P255" s="4"/>
      <c r="Q255" s="4"/>
      <c r="R255" s="4"/>
    </row>
    <row r="256" spans="14:18" ht="12.75">
      <c r="N256" s="4"/>
      <c r="O256" s="4"/>
      <c r="P256" s="4"/>
      <c r="Q256" s="4"/>
      <c r="R256" s="4"/>
    </row>
    <row r="257" spans="14:18" ht="12.75">
      <c r="N257" s="4"/>
      <c r="O257" s="4"/>
      <c r="P257" s="4"/>
      <c r="Q257" s="4"/>
      <c r="R257" s="4"/>
    </row>
    <row r="258" spans="14:18" ht="12.75">
      <c r="N258" s="4"/>
      <c r="O258" s="4"/>
      <c r="P258" s="4"/>
      <c r="Q258" s="4"/>
      <c r="R258" s="4"/>
    </row>
    <row r="259" spans="14:18" ht="12.75">
      <c r="N259" s="4"/>
      <c r="O259" s="4"/>
      <c r="P259" s="4"/>
      <c r="Q259" s="4"/>
      <c r="R259" s="4"/>
    </row>
    <row r="260" spans="14:18" ht="12.75">
      <c r="N260" s="4"/>
      <c r="O260" s="4"/>
      <c r="P260" s="4"/>
      <c r="Q260" s="4"/>
      <c r="R260" s="4"/>
    </row>
    <row r="261" spans="14:18" ht="12.75">
      <c r="N261" s="4"/>
      <c r="O261" s="4"/>
      <c r="P261" s="4"/>
      <c r="Q261" s="4"/>
      <c r="R261" s="4"/>
    </row>
    <row r="262" spans="14:18" ht="12.75">
      <c r="N262" s="4"/>
      <c r="O262" s="4"/>
      <c r="P262" s="4"/>
      <c r="Q262" s="4"/>
      <c r="R262" s="4"/>
    </row>
    <row r="263" spans="14:18" ht="12.75">
      <c r="N263" s="4"/>
      <c r="O263" s="4"/>
      <c r="P263" s="4"/>
      <c r="Q263" s="4"/>
      <c r="R263" s="4"/>
    </row>
    <row r="264" spans="14:18" ht="12.75">
      <c r="N264" s="4"/>
      <c r="O264" s="4"/>
      <c r="P264" s="4"/>
      <c r="Q264" s="4"/>
      <c r="R264" s="4"/>
    </row>
    <row r="265" spans="14:18" ht="12.75">
      <c r="N265" s="4"/>
      <c r="O265" s="4"/>
      <c r="P265" s="4"/>
      <c r="Q265" s="4"/>
      <c r="R265" s="4"/>
    </row>
    <row r="266" spans="14:18" ht="12.75">
      <c r="N266" s="4"/>
      <c r="O266" s="4"/>
      <c r="P266" s="4"/>
      <c r="Q266" s="4"/>
      <c r="R266" s="4"/>
    </row>
    <row r="267" spans="14:18" ht="12.75">
      <c r="N267" s="4"/>
      <c r="O267" s="4"/>
      <c r="P267" s="4"/>
      <c r="Q267" s="4"/>
      <c r="R267" s="4"/>
    </row>
    <row r="268" spans="14:18" ht="12.75">
      <c r="N268" s="4"/>
      <c r="O268" s="4"/>
      <c r="P268" s="4"/>
      <c r="Q268" s="4"/>
      <c r="R268" s="4"/>
    </row>
    <row r="269" spans="14:18" ht="12.75">
      <c r="N269" s="4"/>
      <c r="O269" s="4"/>
      <c r="P269" s="4"/>
      <c r="Q269" s="4"/>
      <c r="R269" s="4"/>
    </row>
    <row r="270" spans="14:18" ht="12.75">
      <c r="N270" s="4"/>
      <c r="O270" s="4"/>
      <c r="P270" s="4"/>
      <c r="Q270" s="4"/>
      <c r="R270" s="4"/>
    </row>
    <row r="271" spans="14:18" ht="12.75">
      <c r="N271" s="4"/>
      <c r="O271" s="4"/>
      <c r="P271" s="4"/>
      <c r="Q271" s="4"/>
      <c r="R271" s="4"/>
    </row>
    <row r="272" spans="14:18" ht="12.75">
      <c r="N272" s="4"/>
      <c r="O272" s="4"/>
      <c r="P272" s="4"/>
      <c r="Q272" s="4"/>
      <c r="R272" s="4"/>
    </row>
    <row r="273" spans="14:18" ht="12.75">
      <c r="N273" s="4"/>
      <c r="O273" s="4"/>
      <c r="P273" s="4"/>
      <c r="Q273" s="4"/>
      <c r="R273" s="4"/>
    </row>
    <row r="274" spans="14:18" ht="12.75">
      <c r="N274" s="4"/>
      <c r="O274" s="4"/>
      <c r="P274" s="4"/>
      <c r="Q274" s="4"/>
      <c r="R274" s="4"/>
    </row>
    <row r="275" spans="14:18" ht="12.75">
      <c r="N275" s="4"/>
      <c r="O275" s="4"/>
      <c r="P275" s="4"/>
      <c r="Q275" s="4"/>
      <c r="R275" s="4"/>
    </row>
    <row r="276" spans="14:18" ht="12.75">
      <c r="N276" s="4"/>
      <c r="O276" s="4"/>
      <c r="P276" s="4"/>
      <c r="Q276" s="4"/>
      <c r="R276" s="4"/>
    </row>
    <row r="277" spans="14:18" ht="12.75">
      <c r="N277" s="4"/>
      <c r="O277" s="4"/>
      <c r="P277" s="4"/>
      <c r="Q277" s="4"/>
      <c r="R277" s="4"/>
    </row>
    <row r="278" spans="14:18" ht="12.75">
      <c r="N278" s="4"/>
      <c r="O278" s="4"/>
      <c r="P278" s="4"/>
      <c r="Q278" s="4"/>
      <c r="R278" s="4"/>
    </row>
    <row r="279" spans="14:18" ht="12.75">
      <c r="N279" s="4"/>
      <c r="O279" s="4"/>
      <c r="P279" s="4"/>
      <c r="Q279" s="4"/>
      <c r="R279" s="4"/>
    </row>
    <row r="280" spans="14:18" ht="12.75">
      <c r="N280" s="4"/>
      <c r="O280" s="4"/>
      <c r="P280" s="4"/>
      <c r="Q280" s="4"/>
      <c r="R280" s="4"/>
    </row>
    <row r="281" spans="14:18" ht="12.75">
      <c r="N281" s="4"/>
      <c r="O281" s="4"/>
      <c r="P281" s="4"/>
      <c r="Q281" s="4"/>
      <c r="R281" s="4"/>
    </row>
    <row r="282" spans="14:18" ht="12.75">
      <c r="N282" s="4"/>
      <c r="O282" s="4"/>
      <c r="P282" s="4"/>
      <c r="Q282" s="4"/>
      <c r="R282" s="4"/>
    </row>
    <row r="283" spans="14:18" ht="12.75">
      <c r="N283" s="4"/>
      <c r="O283" s="4"/>
      <c r="P283" s="4"/>
      <c r="Q283" s="4"/>
      <c r="R283" s="4"/>
    </row>
    <row r="284" spans="14:18" ht="12.75">
      <c r="N284" s="4"/>
      <c r="O284" s="4"/>
      <c r="P284" s="4"/>
      <c r="Q284" s="4"/>
      <c r="R284" s="4"/>
    </row>
    <row r="285" spans="14:18" ht="12.75">
      <c r="N285" s="4"/>
      <c r="O285" s="4"/>
      <c r="P285" s="4"/>
      <c r="Q285" s="4"/>
      <c r="R285" s="4"/>
    </row>
    <row r="286" spans="14:18" ht="12.75">
      <c r="N286" s="4"/>
      <c r="O286" s="4"/>
      <c r="P286" s="4"/>
      <c r="Q286" s="4"/>
      <c r="R286" s="4"/>
    </row>
    <row r="287" spans="14:18" ht="12.75">
      <c r="N287" s="4"/>
      <c r="O287" s="4"/>
      <c r="P287" s="4"/>
      <c r="Q287" s="4"/>
      <c r="R287" s="4"/>
    </row>
    <row r="288" spans="14:18" ht="12.75">
      <c r="N288" s="4"/>
      <c r="O288" s="4"/>
      <c r="P288" s="4"/>
      <c r="Q288" s="4"/>
      <c r="R288" s="4"/>
    </row>
    <row r="289" spans="14:18" ht="12.75">
      <c r="N289" s="4"/>
      <c r="O289" s="4"/>
      <c r="P289" s="4"/>
      <c r="Q289" s="4"/>
      <c r="R289" s="4"/>
    </row>
    <row r="290" spans="14:18" ht="12.75">
      <c r="N290" s="4"/>
      <c r="O290" s="4"/>
      <c r="P290" s="4"/>
      <c r="Q290" s="4"/>
      <c r="R290" s="4"/>
    </row>
    <row r="291" spans="14:18" ht="12.75">
      <c r="N291" s="4"/>
      <c r="O291" s="4"/>
      <c r="P291" s="4"/>
      <c r="Q291" s="4"/>
      <c r="R291" s="4"/>
    </row>
    <row r="292" spans="14:18" ht="12.75">
      <c r="N292" s="4"/>
      <c r="O292" s="4"/>
      <c r="P292" s="4"/>
      <c r="Q292" s="4"/>
      <c r="R292" s="4"/>
    </row>
    <row r="293" spans="14:18" ht="12.75">
      <c r="N293" s="4"/>
      <c r="O293" s="4"/>
      <c r="P293" s="4"/>
      <c r="Q293" s="4"/>
      <c r="R293" s="4"/>
    </row>
    <row r="294" spans="14:18" ht="12.75">
      <c r="N294" s="4"/>
      <c r="O294" s="4"/>
      <c r="P294" s="4"/>
      <c r="Q294" s="4"/>
      <c r="R294" s="4"/>
    </row>
    <row r="295" spans="14:18" ht="12.75">
      <c r="N295" s="4"/>
      <c r="O295" s="4"/>
      <c r="P295" s="4"/>
      <c r="Q295" s="4"/>
      <c r="R295" s="4"/>
    </row>
    <row r="296" spans="14:18" ht="12.75">
      <c r="N296" s="4"/>
      <c r="O296" s="4"/>
      <c r="P296" s="4"/>
      <c r="Q296" s="4"/>
      <c r="R296" s="4"/>
    </row>
    <row r="297" spans="14:18" ht="12.75">
      <c r="N297" s="4"/>
      <c r="O297" s="4"/>
      <c r="P297" s="4"/>
      <c r="Q297" s="4"/>
      <c r="R297" s="4"/>
    </row>
    <row r="298" spans="14:18" ht="12.75">
      <c r="N298" s="4"/>
      <c r="O298" s="4"/>
      <c r="P298" s="4"/>
      <c r="Q298" s="4"/>
      <c r="R298" s="4"/>
    </row>
    <row r="299" spans="14:18" ht="12.75">
      <c r="N299" s="4"/>
      <c r="O299" s="4"/>
      <c r="P299" s="4"/>
      <c r="Q299" s="4"/>
      <c r="R299" s="4"/>
    </row>
    <row r="300" spans="14:18" ht="12.75">
      <c r="N300" s="4"/>
      <c r="O300" s="4"/>
      <c r="P300" s="4"/>
      <c r="Q300" s="4"/>
      <c r="R300" s="4"/>
    </row>
    <row r="301" spans="14:18" ht="12.75">
      <c r="N301" s="4"/>
      <c r="O301" s="4"/>
      <c r="P301" s="4"/>
      <c r="Q301" s="4"/>
      <c r="R301" s="4"/>
    </row>
    <row r="302" spans="14:18" ht="12.75">
      <c r="N302" s="4"/>
      <c r="O302" s="4"/>
      <c r="P302" s="4"/>
      <c r="Q302" s="4"/>
      <c r="R302" s="4"/>
    </row>
    <row r="303" spans="14:18" ht="12.75">
      <c r="N303" s="4"/>
      <c r="O303" s="4"/>
      <c r="P303" s="4"/>
      <c r="Q303" s="4"/>
      <c r="R303" s="4"/>
    </row>
    <row r="304" spans="14:18" ht="12.75">
      <c r="N304" s="4"/>
      <c r="O304" s="4"/>
      <c r="P304" s="4"/>
      <c r="Q304" s="4"/>
      <c r="R304" s="4"/>
    </row>
    <row r="305" spans="14:18" ht="12.75">
      <c r="N305" s="4"/>
      <c r="O305" s="4"/>
      <c r="P305" s="4"/>
      <c r="Q305" s="4"/>
      <c r="R305" s="4"/>
    </row>
    <row r="306" spans="14:18" ht="12.75">
      <c r="N306" s="4"/>
      <c r="O306" s="4"/>
      <c r="P306" s="4"/>
      <c r="Q306" s="4"/>
      <c r="R306" s="4"/>
    </row>
    <row r="307" spans="14:18" ht="12.75">
      <c r="N307" s="4"/>
      <c r="O307" s="4"/>
      <c r="P307" s="4"/>
      <c r="Q307" s="4"/>
      <c r="R307" s="4"/>
    </row>
    <row r="308" spans="14:18" ht="12.75">
      <c r="N308" s="4"/>
      <c r="O308" s="4"/>
      <c r="P308" s="4"/>
      <c r="Q308" s="4"/>
      <c r="R308" s="4"/>
    </row>
    <row r="309" spans="14:18" ht="12.75">
      <c r="N309" s="4"/>
      <c r="O309" s="4"/>
      <c r="P309" s="4"/>
      <c r="Q309" s="4"/>
      <c r="R309" s="4"/>
    </row>
    <row r="310" spans="14:18" ht="12.75">
      <c r="N310" s="4"/>
      <c r="O310" s="4"/>
      <c r="P310" s="4"/>
      <c r="Q310" s="4"/>
      <c r="R310" s="4"/>
    </row>
    <row r="311" spans="14:18" ht="12.75">
      <c r="N311" s="4"/>
      <c r="O311" s="4"/>
      <c r="P311" s="4"/>
      <c r="Q311" s="4"/>
      <c r="R311" s="4"/>
    </row>
    <row r="312" spans="14:18" ht="12.75">
      <c r="N312" s="4"/>
      <c r="O312" s="4"/>
      <c r="P312" s="4"/>
      <c r="Q312" s="4"/>
      <c r="R312" s="4"/>
    </row>
    <row r="313" spans="14:18" ht="12.75">
      <c r="N313" s="4"/>
      <c r="O313" s="4"/>
      <c r="P313" s="4"/>
      <c r="Q313" s="4"/>
      <c r="R313" s="4"/>
    </row>
    <row r="314" spans="14:18" ht="12.75">
      <c r="N314" s="4"/>
      <c r="O314" s="4"/>
      <c r="P314" s="4"/>
      <c r="Q314" s="4"/>
      <c r="R314" s="4"/>
    </row>
    <row r="315" spans="14:18" ht="12.75">
      <c r="N315" s="4"/>
      <c r="O315" s="4"/>
      <c r="P315" s="4"/>
      <c r="Q315" s="4"/>
      <c r="R315" s="4"/>
    </row>
    <row r="316" spans="14:18" ht="12.75">
      <c r="N316" s="4"/>
      <c r="O316" s="4"/>
      <c r="P316" s="4"/>
      <c r="Q316" s="4"/>
      <c r="R316" s="4"/>
    </row>
    <row r="317" spans="14:18" ht="12.75">
      <c r="N317" s="4"/>
      <c r="O317" s="4"/>
      <c r="P317" s="4"/>
      <c r="Q317" s="4"/>
      <c r="R317" s="4"/>
    </row>
    <row r="318" spans="14:18" ht="12.75">
      <c r="N318" s="4"/>
      <c r="O318" s="4"/>
      <c r="P318" s="4"/>
      <c r="Q318" s="4"/>
      <c r="R318" s="4"/>
    </row>
    <row r="319" spans="14:18" ht="12.75">
      <c r="N319" s="4"/>
      <c r="O319" s="4"/>
      <c r="P319" s="4"/>
      <c r="Q319" s="4"/>
      <c r="R319" s="4"/>
    </row>
    <row r="320" spans="14:18" ht="12.75">
      <c r="N320" s="4"/>
      <c r="O320" s="4"/>
      <c r="P320" s="4"/>
      <c r="Q320" s="4"/>
      <c r="R320" s="4"/>
    </row>
    <row r="321" spans="14:18" ht="12.75">
      <c r="N321" s="4"/>
      <c r="O321" s="4"/>
      <c r="P321" s="4"/>
      <c r="Q321" s="4"/>
      <c r="R321" s="4"/>
    </row>
    <row r="322" spans="14:18" ht="12.75">
      <c r="N322" s="4"/>
      <c r="O322" s="4"/>
      <c r="P322" s="4"/>
      <c r="Q322" s="4"/>
      <c r="R322" s="4"/>
    </row>
    <row r="323" spans="14:18" ht="12.75">
      <c r="N323" s="4"/>
      <c r="O323" s="4"/>
      <c r="P323" s="4"/>
      <c r="Q323" s="4"/>
      <c r="R323" s="4"/>
    </row>
    <row r="324" spans="14:18" ht="12.75">
      <c r="N324" s="4"/>
      <c r="O324" s="4"/>
      <c r="P324" s="4"/>
      <c r="Q324" s="4"/>
      <c r="R324" s="4"/>
    </row>
    <row r="325" spans="14:18" ht="12.75">
      <c r="N325" s="4"/>
      <c r="O325" s="4"/>
      <c r="P325" s="4"/>
      <c r="Q325" s="4"/>
      <c r="R325" s="4"/>
    </row>
    <row r="326" spans="14:18" ht="12.75">
      <c r="N326" s="4"/>
      <c r="O326" s="4"/>
      <c r="P326" s="4"/>
      <c r="Q326" s="4"/>
      <c r="R326" s="4"/>
    </row>
    <row r="327" spans="14:18" ht="12.75">
      <c r="N327" s="4"/>
      <c r="O327" s="4"/>
      <c r="P327" s="4"/>
      <c r="Q327" s="4"/>
      <c r="R327" s="4"/>
    </row>
    <row r="328" spans="14:18" ht="12.75">
      <c r="N328" s="4"/>
      <c r="O328" s="4"/>
      <c r="P328" s="4"/>
      <c r="Q328" s="4"/>
      <c r="R328" s="4"/>
    </row>
    <row r="329" spans="14:18" ht="12.75">
      <c r="N329" s="4"/>
      <c r="O329" s="4"/>
      <c r="P329" s="4"/>
      <c r="Q329" s="4"/>
      <c r="R329" s="4"/>
    </row>
    <row r="330" spans="14:18" ht="12.75">
      <c r="N330" s="4"/>
      <c r="O330" s="4"/>
      <c r="P330" s="4"/>
      <c r="Q330" s="4"/>
      <c r="R330" s="4"/>
    </row>
    <row r="331" spans="14:18" ht="12.75">
      <c r="N331" s="4"/>
      <c r="O331" s="4"/>
      <c r="P331" s="4"/>
      <c r="Q331" s="4"/>
      <c r="R331" s="4"/>
    </row>
    <row r="332" spans="14:18" ht="12.75">
      <c r="N332" s="4"/>
      <c r="O332" s="4"/>
      <c r="P332" s="4"/>
      <c r="Q332" s="4"/>
      <c r="R332" s="4"/>
    </row>
    <row r="333" spans="14:18" ht="12.75">
      <c r="N333" s="4"/>
      <c r="O333" s="4"/>
      <c r="P333" s="4"/>
      <c r="Q333" s="4"/>
      <c r="R333" s="4"/>
    </row>
    <row r="334" spans="14:18" ht="12.75">
      <c r="N334" s="4"/>
      <c r="O334" s="4"/>
      <c r="P334" s="4"/>
      <c r="Q334" s="4"/>
      <c r="R334" s="4"/>
    </row>
    <row r="335" spans="14:18" ht="12.75">
      <c r="N335" s="4"/>
      <c r="O335" s="4"/>
      <c r="P335" s="4"/>
      <c r="Q335" s="4"/>
      <c r="R335" s="4"/>
    </row>
    <row r="336" spans="14:18" ht="12.75">
      <c r="N336" s="4"/>
      <c r="O336" s="4"/>
      <c r="P336" s="4"/>
      <c r="Q336" s="4"/>
      <c r="R336" s="4"/>
    </row>
    <row r="337" spans="14:18" ht="12.75">
      <c r="N337" s="4"/>
      <c r="O337" s="4"/>
      <c r="P337" s="4"/>
      <c r="Q337" s="4"/>
      <c r="R337" s="4"/>
    </row>
    <row r="338" spans="14:18" ht="12.75">
      <c r="N338" s="4"/>
      <c r="O338" s="4"/>
      <c r="P338" s="4"/>
      <c r="Q338" s="4"/>
      <c r="R338" s="4"/>
    </row>
    <row r="339" spans="14:18" ht="12.75">
      <c r="N339" s="4"/>
      <c r="O339" s="4"/>
      <c r="P339" s="4"/>
      <c r="Q339" s="4"/>
      <c r="R339" s="4"/>
    </row>
    <row r="340" spans="14:18" ht="12.75">
      <c r="N340" s="4"/>
      <c r="O340" s="4"/>
      <c r="P340" s="4"/>
      <c r="Q340" s="4"/>
      <c r="R340" s="4"/>
    </row>
    <row r="341" spans="14:18" ht="12.75">
      <c r="N341" s="4"/>
      <c r="O341" s="4"/>
      <c r="P341" s="4"/>
      <c r="Q341" s="4"/>
      <c r="R341" s="4"/>
    </row>
    <row r="342" spans="14:18" ht="12.75">
      <c r="N342" s="4"/>
      <c r="O342" s="4"/>
      <c r="P342" s="4"/>
      <c r="Q342" s="4"/>
      <c r="R342" s="4"/>
    </row>
    <row r="343" spans="14:18" ht="12.75">
      <c r="N343" s="4"/>
      <c r="O343" s="4"/>
      <c r="P343" s="4"/>
      <c r="Q343" s="4"/>
      <c r="R343" s="4"/>
    </row>
    <row r="344" spans="14:18" ht="12.75">
      <c r="N344" s="4"/>
      <c r="O344" s="4"/>
      <c r="P344" s="4"/>
      <c r="Q344" s="4"/>
      <c r="R344" s="4"/>
    </row>
    <row r="345" spans="14:18" ht="12.75">
      <c r="N345" s="4"/>
      <c r="O345" s="4"/>
      <c r="P345" s="4"/>
      <c r="Q345" s="4"/>
      <c r="R345" s="4"/>
    </row>
    <row r="346" spans="14:18" ht="12.75">
      <c r="N346" s="4"/>
      <c r="O346" s="4"/>
      <c r="P346" s="4"/>
      <c r="Q346" s="4"/>
      <c r="R346" s="4"/>
    </row>
    <row r="347" spans="14:18" ht="12.75">
      <c r="N347" s="4"/>
      <c r="O347" s="4"/>
      <c r="P347" s="4"/>
      <c r="Q347" s="4"/>
      <c r="R347" s="4"/>
    </row>
    <row r="348" spans="14:18" ht="12.75">
      <c r="N348" s="4"/>
      <c r="O348" s="4"/>
      <c r="P348" s="4"/>
      <c r="Q348" s="4"/>
      <c r="R348" s="4"/>
    </row>
    <row r="349" spans="14:18" ht="12.75">
      <c r="N349" s="4"/>
      <c r="O349" s="4"/>
      <c r="P349" s="4"/>
      <c r="Q349" s="4"/>
      <c r="R349" s="4"/>
    </row>
    <row r="350" spans="14:18" ht="12.75">
      <c r="N350" s="4"/>
      <c r="O350" s="4"/>
      <c r="P350" s="4"/>
      <c r="Q350" s="4"/>
      <c r="R350" s="4"/>
    </row>
    <row r="351" spans="14:18" ht="12.75">
      <c r="N351" s="4"/>
      <c r="O351" s="4"/>
      <c r="P351" s="4"/>
      <c r="Q351" s="4"/>
      <c r="R351" s="4"/>
    </row>
    <row r="352" spans="14:18" ht="12.75">
      <c r="N352" s="4"/>
      <c r="O352" s="4"/>
      <c r="P352" s="4"/>
      <c r="Q352" s="4"/>
      <c r="R352" s="4"/>
    </row>
    <row r="353" spans="14:18" ht="12.75">
      <c r="N353" s="4"/>
      <c r="O353" s="4"/>
      <c r="P353" s="4"/>
      <c r="Q353" s="4"/>
      <c r="R353" s="4"/>
    </row>
    <row r="354" spans="14:18" ht="12.75">
      <c r="N354" s="4"/>
      <c r="O354" s="4"/>
      <c r="P354" s="4"/>
      <c r="Q354" s="4"/>
      <c r="R354" s="4"/>
    </row>
    <row r="355" spans="14:18" ht="12.75">
      <c r="N355" s="4"/>
      <c r="O355" s="4"/>
      <c r="P355" s="4"/>
      <c r="Q355" s="4"/>
      <c r="R355" s="4"/>
    </row>
    <row r="356" spans="14:18" ht="12.75">
      <c r="N356" s="4"/>
      <c r="O356" s="4"/>
      <c r="P356" s="4"/>
      <c r="Q356" s="4"/>
      <c r="R356" s="4"/>
    </row>
    <row r="357" spans="14:18" ht="12.75">
      <c r="N357" s="4"/>
      <c r="O357" s="4"/>
      <c r="P357" s="4"/>
      <c r="Q357" s="4"/>
      <c r="R357" s="4"/>
    </row>
    <row r="358" spans="14:18" ht="12.75">
      <c r="N358" s="4"/>
      <c r="O358" s="4"/>
      <c r="P358" s="4"/>
      <c r="Q358" s="4"/>
      <c r="R358" s="4"/>
    </row>
    <row r="359" spans="14:18" ht="12.75">
      <c r="N359" s="4"/>
      <c r="O359" s="4"/>
      <c r="P359" s="4"/>
      <c r="Q359" s="4"/>
      <c r="R359" s="4"/>
    </row>
    <row r="360" spans="14:18" ht="12.75">
      <c r="N360" s="4"/>
      <c r="O360" s="4"/>
      <c r="P360" s="4"/>
      <c r="Q360" s="4"/>
      <c r="R360" s="4"/>
    </row>
    <row r="361" spans="14:18" ht="12.75">
      <c r="N361" s="4"/>
      <c r="O361" s="4"/>
      <c r="P361" s="4"/>
      <c r="Q361" s="4"/>
      <c r="R361" s="4"/>
    </row>
    <row r="362" spans="14:18" ht="12.75">
      <c r="N362" s="4"/>
      <c r="O362" s="4"/>
      <c r="P362" s="4"/>
      <c r="Q362" s="4"/>
      <c r="R362" s="4"/>
    </row>
    <row r="363" spans="14:18" ht="12.75">
      <c r="N363" s="4"/>
      <c r="O363" s="4"/>
      <c r="P363" s="4"/>
      <c r="Q363" s="4"/>
      <c r="R363" s="4"/>
    </row>
    <row r="364" spans="14:18" ht="12.75">
      <c r="N364" s="4"/>
      <c r="O364" s="4"/>
      <c r="P364" s="4"/>
      <c r="Q364" s="4"/>
      <c r="R364" s="4"/>
    </row>
    <row r="365" spans="14:18" ht="12.75">
      <c r="N365" s="4"/>
      <c r="O365" s="4"/>
      <c r="P365" s="4"/>
      <c r="Q365" s="4"/>
      <c r="R365" s="4"/>
    </row>
    <row r="366" spans="14:18" ht="12.75">
      <c r="N366" s="4"/>
      <c r="O366" s="4"/>
      <c r="P366" s="4"/>
      <c r="Q366" s="4"/>
      <c r="R366" s="4"/>
    </row>
    <row r="367" spans="14:18" ht="12.75">
      <c r="N367" s="4"/>
      <c r="O367" s="4"/>
      <c r="P367" s="4"/>
      <c r="Q367" s="4"/>
      <c r="R367" s="4"/>
    </row>
    <row r="368" spans="14:18" ht="12.75">
      <c r="N368" s="4"/>
      <c r="O368" s="4"/>
      <c r="P368" s="4"/>
      <c r="Q368" s="4"/>
      <c r="R368" s="4"/>
    </row>
    <row r="369" spans="14:18" ht="12.75">
      <c r="N369" s="4"/>
      <c r="O369" s="4"/>
      <c r="P369" s="4"/>
      <c r="Q369" s="4"/>
      <c r="R369" s="4"/>
    </row>
    <row r="370" spans="14:18" ht="12.75">
      <c r="N370" s="4"/>
      <c r="O370" s="4"/>
      <c r="P370" s="4"/>
      <c r="Q370" s="4"/>
      <c r="R370" s="4"/>
    </row>
    <row r="371" spans="14:18" ht="12.75">
      <c r="N371" s="4"/>
      <c r="O371" s="4"/>
      <c r="P371" s="4"/>
      <c r="Q371" s="4"/>
      <c r="R371" s="4"/>
    </row>
    <row r="372" spans="14:18" ht="12.75">
      <c r="N372" s="4"/>
      <c r="O372" s="4"/>
      <c r="P372" s="4"/>
      <c r="Q372" s="4"/>
      <c r="R372" s="4"/>
    </row>
    <row r="373" spans="14:18" ht="12.75">
      <c r="N373" s="4"/>
      <c r="O373" s="4"/>
      <c r="P373" s="4"/>
      <c r="Q373" s="4"/>
      <c r="R373" s="4"/>
    </row>
    <row r="374" spans="14:18" ht="12.75">
      <c r="N374" s="4"/>
      <c r="O374" s="4"/>
      <c r="P374" s="4"/>
      <c r="Q374" s="4"/>
      <c r="R374" s="4"/>
    </row>
    <row r="375" spans="14:18" ht="12.75">
      <c r="N375" s="4"/>
      <c r="O375" s="4"/>
      <c r="P375" s="4"/>
      <c r="Q375" s="4"/>
      <c r="R375" s="4"/>
    </row>
    <row r="376" spans="14:18" ht="12.75">
      <c r="N376" s="4"/>
      <c r="O376" s="4"/>
      <c r="P376" s="4"/>
      <c r="Q376" s="4"/>
      <c r="R376" s="4"/>
    </row>
    <row r="377" spans="14:18" ht="12.75">
      <c r="N377" s="4"/>
      <c r="O377" s="4"/>
      <c r="P377" s="4"/>
      <c r="Q377" s="4"/>
      <c r="R377" s="4"/>
    </row>
    <row r="378" spans="14:18" ht="12.75">
      <c r="N378" s="4"/>
      <c r="O378" s="4"/>
      <c r="P378" s="4"/>
      <c r="Q378" s="4"/>
      <c r="R378" s="4"/>
    </row>
    <row r="379" spans="14:18" ht="12.75">
      <c r="N379" s="4"/>
      <c r="O379" s="4"/>
      <c r="P379" s="4"/>
      <c r="Q379" s="4"/>
      <c r="R379" s="4"/>
    </row>
    <row r="380" spans="14:18" ht="12.75">
      <c r="N380" s="4"/>
      <c r="O380" s="4"/>
      <c r="P380" s="4"/>
      <c r="Q380" s="4"/>
      <c r="R380" s="4"/>
    </row>
    <row r="381" spans="14:18" ht="12.75">
      <c r="N381" s="4"/>
      <c r="O381" s="4"/>
      <c r="P381" s="4"/>
      <c r="Q381" s="4"/>
      <c r="R381" s="4"/>
    </row>
    <row r="382" spans="14:18" ht="12.75">
      <c r="N382" s="4"/>
      <c r="O382" s="4"/>
      <c r="P382" s="4"/>
      <c r="Q382" s="4"/>
      <c r="R382" s="4"/>
    </row>
    <row r="383" spans="14:18" ht="12.75">
      <c r="N383" s="4"/>
      <c r="O383" s="4"/>
      <c r="P383" s="4"/>
      <c r="Q383" s="4"/>
      <c r="R383" s="4"/>
    </row>
    <row r="384" spans="14:18" ht="12.75">
      <c r="N384" s="4"/>
      <c r="O384" s="4"/>
      <c r="P384" s="4"/>
      <c r="Q384" s="4"/>
      <c r="R384" s="4"/>
    </row>
    <row r="385" spans="14:18" ht="12.75">
      <c r="N385" s="4"/>
      <c r="O385" s="4"/>
      <c r="P385" s="4"/>
      <c r="Q385" s="4"/>
      <c r="R385" s="4"/>
    </row>
    <row r="386" spans="14:18" ht="12.75">
      <c r="N386" s="4"/>
      <c r="O386" s="4"/>
      <c r="P386" s="4"/>
      <c r="Q386" s="4"/>
      <c r="R386" s="4"/>
    </row>
    <row r="387" spans="14:18" ht="12.75">
      <c r="N387" s="4"/>
      <c r="O387" s="4"/>
      <c r="P387" s="4"/>
      <c r="Q387" s="4"/>
      <c r="R387" s="4"/>
    </row>
    <row r="388" spans="14:18" ht="12.75">
      <c r="N388" s="4"/>
      <c r="O388" s="4"/>
      <c r="P388" s="4"/>
      <c r="Q388" s="4"/>
      <c r="R388" s="4"/>
    </row>
    <row r="389" spans="14:18" ht="12.75">
      <c r="N389" s="4"/>
      <c r="O389" s="4"/>
      <c r="P389" s="4"/>
      <c r="Q389" s="4"/>
      <c r="R389" s="4"/>
    </row>
    <row r="390" spans="14:18" ht="12.75">
      <c r="N390" s="4"/>
      <c r="O390" s="4"/>
      <c r="P390" s="4"/>
      <c r="Q390" s="4"/>
      <c r="R390" s="4"/>
    </row>
    <row r="391" spans="14:18" ht="12.75">
      <c r="N391" s="4"/>
      <c r="O391" s="4"/>
      <c r="P391" s="4"/>
      <c r="Q391" s="4"/>
      <c r="R391" s="4"/>
    </row>
    <row r="392" spans="14:18" ht="12.75">
      <c r="N392" s="4"/>
      <c r="O392" s="4"/>
      <c r="P392" s="4"/>
      <c r="Q392" s="4"/>
      <c r="R392" s="4"/>
    </row>
    <row r="393" spans="14:18" ht="12.75">
      <c r="N393" s="4"/>
      <c r="O393" s="4"/>
      <c r="P393" s="4"/>
      <c r="Q393" s="4"/>
      <c r="R393" s="4"/>
    </row>
    <row r="394" spans="14:18" ht="12.75">
      <c r="N394" s="4"/>
      <c r="O394" s="4"/>
      <c r="P394" s="4"/>
      <c r="Q394" s="4"/>
      <c r="R394" s="4"/>
    </row>
    <row r="395" spans="14:18" ht="12.75">
      <c r="N395" s="4"/>
      <c r="O395" s="4"/>
      <c r="P395" s="4"/>
      <c r="Q395" s="4"/>
      <c r="R395" s="4"/>
    </row>
    <row r="396" spans="14:18" ht="12.75">
      <c r="N396" s="4"/>
      <c r="O396" s="4"/>
      <c r="P396" s="4"/>
      <c r="Q396" s="4"/>
      <c r="R396" s="4"/>
    </row>
    <row r="397" spans="14:18" ht="12.75">
      <c r="N397" s="4"/>
      <c r="O397" s="4"/>
      <c r="P397" s="4"/>
      <c r="Q397" s="4"/>
      <c r="R397" s="4"/>
    </row>
    <row r="398" spans="14:18" ht="12.75">
      <c r="N398" s="4"/>
      <c r="O398" s="4"/>
      <c r="P398" s="4"/>
      <c r="Q398" s="4"/>
      <c r="R398" s="4"/>
    </row>
    <row r="399" spans="14:18" ht="12.75">
      <c r="N399" s="4"/>
      <c r="O399" s="4"/>
      <c r="P399" s="4"/>
      <c r="Q399" s="4"/>
      <c r="R399" s="4"/>
    </row>
    <row r="400" spans="14:18" ht="12.75">
      <c r="N400" s="4"/>
      <c r="O400" s="4"/>
      <c r="P400" s="4"/>
      <c r="Q400" s="4"/>
      <c r="R400" s="4"/>
    </row>
    <row r="401" spans="14:18" ht="12.75">
      <c r="N401" s="4"/>
      <c r="O401" s="4"/>
      <c r="P401" s="4"/>
      <c r="Q401" s="4"/>
      <c r="R401" s="4"/>
    </row>
    <row r="402" spans="14:18" ht="12.75">
      <c r="N402" s="4"/>
      <c r="O402" s="4"/>
      <c r="P402" s="4"/>
      <c r="Q402" s="4"/>
      <c r="R402" s="4"/>
    </row>
    <row r="403" spans="14:18" ht="12.75">
      <c r="N403" s="4"/>
      <c r="O403" s="4"/>
      <c r="P403" s="4"/>
      <c r="Q403" s="4"/>
      <c r="R403" s="4"/>
    </row>
    <row r="404" spans="14:18" ht="12.75">
      <c r="N404" s="4"/>
      <c r="O404" s="4"/>
      <c r="P404" s="4"/>
      <c r="Q404" s="4"/>
      <c r="R404" s="4"/>
    </row>
    <row r="405" spans="14:18" ht="12.75">
      <c r="N405" s="4"/>
      <c r="O405" s="4"/>
      <c r="P405" s="4"/>
      <c r="Q405" s="4"/>
      <c r="R405" s="4"/>
    </row>
    <row r="406" spans="14:18" ht="12.75">
      <c r="N406" s="4"/>
      <c r="O406" s="4"/>
      <c r="P406" s="4"/>
      <c r="Q406" s="4"/>
      <c r="R406" s="4"/>
    </row>
    <row r="407" spans="14:18" ht="12.75">
      <c r="N407" s="4"/>
      <c r="O407" s="4"/>
      <c r="P407" s="4"/>
      <c r="Q407" s="4"/>
      <c r="R407" s="4"/>
    </row>
    <row r="408" spans="14:18" ht="12.75">
      <c r="N408" s="4"/>
      <c r="O408" s="4"/>
      <c r="P408" s="4"/>
      <c r="Q408" s="4"/>
      <c r="R408" s="4"/>
    </row>
    <row r="409" spans="14:18" ht="12.75">
      <c r="N409" s="4"/>
      <c r="O409" s="4"/>
      <c r="P409" s="4"/>
      <c r="Q409" s="4"/>
      <c r="R409" s="4"/>
    </row>
    <row r="410" spans="14:18" ht="12.75">
      <c r="N410" s="4"/>
      <c r="O410" s="4"/>
      <c r="P410" s="4"/>
      <c r="Q410" s="4"/>
      <c r="R410" s="4"/>
    </row>
    <row r="411" spans="14:18" ht="12.75">
      <c r="N411" s="4"/>
      <c r="O411" s="4"/>
      <c r="P411" s="4"/>
      <c r="Q411" s="4"/>
      <c r="R411" s="4"/>
    </row>
    <row r="412" spans="14:18" ht="12.75">
      <c r="N412" s="4"/>
      <c r="O412" s="4"/>
      <c r="P412" s="4"/>
      <c r="Q412" s="4"/>
      <c r="R412" s="4"/>
    </row>
    <row r="413" spans="14:18" ht="12.75">
      <c r="N413" s="4"/>
      <c r="O413" s="4"/>
      <c r="P413" s="4"/>
      <c r="Q413" s="4"/>
      <c r="R413" s="4"/>
    </row>
    <row r="414" spans="14:18" ht="12.75">
      <c r="N414" s="4"/>
      <c r="O414" s="4"/>
      <c r="P414" s="4"/>
      <c r="Q414" s="4"/>
      <c r="R414" s="4"/>
    </row>
    <row r="415" spans="14:18" ht="12.75">
      <c r="N415" s="4"/>
      <c r="O415" s="4"/>
      <c r="P415" s="4"/>
      <c r="Q415" s="4"/>
      <c r="R415" s="4"/>
    </row>
    <row r="416" spans="14:18" ht="12.75">
      <c r="N416" s="4"/>
      <c r="O416" s="4"/>
      <c r="P416" s="4"/>
      <c r="Q416" s="4"/>
      <c r="R416" s="4"/>
    </row>
    <row r="417" spans="14:18" ht="12.75">
      <c r="N417" s="4"/>
      <c r="O417" s="4"/>
      <c r="P417" s="4"/>
      <c r="Q417" s="4"/>
      <c r="R417" s="4"/>
    </row>
    <row r="418" spans="14:18" ht="12.75">
      <c r="N418" s="4"/>
      <c r="O418" s="4"/>
      <c r="P418" s="4"/>
      <c r="Q418" s="4"/>
      <c r="R418" s="4"/>
    </row>
    <row r="419" spans="14:18" ht="12.75">
      <c r="N419" s="4"/>
      <c r="O419" s="4"/>
      <c r="P419" s="4"/>
      <c r="Q419" s="4"/>
      <c r="R419" s="4"/>
    </row>
    <row r="420" spans="14:18" ht="12.75">
      <c r="N420" s="4"/>
      <c r="O420" s="4"/>
      <c r="P420" s="4"/>
      <c r="Q420" s="4"/>
      <c r="R420" s="4"/>
    </row>
    <row r="421" spans="14:18" ht="12.75">
      <c r="N421" s="4"/>
      <c r="O421" s="4"/>
      <c r="P421" s="4"/>
      <c r="Q421" s="4"/>
      <c r="R421" s="4"/>
    </row>
    <row r="422" spans="14:18" ht="12.75">
      <c r="N422" s="4"/>
      <c r="O422" s="4"/>
      <c r="P422" s="4"/>
      <c r="Q422" s="4"/>
      <c r="R422" s="4"/>
    </row>
    <row r="423" spans="14:18" ht="12.75">
      <c r="N423" s="4"/>
      <c r="O423" s="4"/>
      <c r="P423" s="4"/>
      <c r="Q423" s="4"/>
      <c r="R423" s="4"/>
    </row>
    <row r="424" spans="14:18" ht="12.75">
      <c r="N424" s="4"/>
      <c r="O424" s="4"/>
      <c r="P424" s="4"/>
      <c r="Q424" s="4"/>
      <c r="R424" s="4"/>
    </row>
    <row r="425" spans="14:18" ht="12.75">
      <c r="N425" s="4"/>
      <c r="O425" s="4"/>
      <c r="P425" s="4"/>
      <c r="Q425" s="4"/>
      <c r="R425" s="4"/>
    </row>
    <row r="426" spans="14:18" ht="12.75">
      <c r="N426" s="4"/>
      <c r="O426" s="4"/>
      <c r="P426" s="4"/>
      <c r="Q426" s="4"/>
      <c r="R426" s="4"/>
    </row>
    <row r="427" spans="14:18" ht="12.75">
      <c r="N427" s="4"/>
      <c r="O427" s="4"/>
      <c r="P427" s="4"/>
      <c r="Q427" s="4"/>
      <c r="R427" s="4"/>
    </row>
    <row r="428" spans="14:18" ht="12.75">
      <c r="N428" s="4"/>
      <c r="O428" s="4"/>
      <c r="P428" s="4"/>
      <c r="Q428" s="4"/>
      <c r="R428" s="4"/>
    </row>
    <row r="429" spans="14:18" ht="12.75">
      <c r="N429" s="4"/>
      <c r="O429" s="4"/>
      <c r="P429" s="4"/>
      <c r="Q429" s="4"/>
      <c r="R429" s="4"/>
    </row>
    <row r="430" spans="14:18" ht="12.75">
      <c r="N430" s="4"/>
      <c r="O430" s="4"/>
      <c r="P430" s="4"/>
      <c r="Q430" s="4"/>
      <c r="R430" s="4"/>
    </row>
    <row r="431" spans="14:18" ht="12.75">
      <c r="N431" s="4"/>
      <c r="O431" s="4"/>
      <c r="P431" s="4"/>
      <c r="Q431" s="4"/>
      <c r="R431" s="4"/>
    </row>
    <row r="432" spans="14:18" ht="12.75">
      <c r="N432" s="4"/>
      <c r="O432" s="4"/>
      <c r="P432" s="4"/>
      <c r="Q432" s="4"/>
      <c r="R432" s="4"/>
    </row>
    <row r="433" spans="14:18" ht="12.75">
      <c r="N433" s="4"/>
      <c r="O433" s="4"/>
      <c r="P433" s="4"/>
      <c r="Q433" s="4"/>
      <c r="R433" s="4"/>
    </row>
    <row r="434" spans="14:18" ht="12.75">
      <c r="N434" s="4"/>
      <c r="O434" s="4"/>
      <c r="P434" s="4"/>
      <c r="Q434" s="4"/>
      <c r="R434" s="4"/>
    </row>
    <row r="435" spans="14:18" ht="12.75">
      <c r="N435" s="4"/>
      <c r="O435" s="4"/>
      <c r="P435" s="4"/>
      <c r="Q435" s="4"/>
      <c r="R435" s="4"/>
    </row>
    <row r="436" spans="14:18" ht="12.75">
      <c r="N436" s="4"/>
      <c r="O436" s="4"/>
      <c r="P436" s="4"/>
      <c r="Q436" s="4"/>
      <c r="R436" s="4"/>
    </row>
    <row r="437" spans="14:18" ht="12.75">
      <c r="N437" s="4"/>
      <c r="O437" s="4"/>
      <c r="P437" s="4"/>
      <c r="Q437" s="4"/>
      <c r="R437" s="4"/>
    </row>
    <row r="438" spans="14:18" ht="12.75">
      <c r="N438" s="4"/>
      <c r="O438" s="4"/>
      <c r="P438" s="4"/>
      <c r="Q438" s="4"/>
      <c r="R438" s="4"/>
    </row>
    <row r="439" spans="14:18" ht="12.75">
      <c r="N439" s="4"/>
      <c r="O439" s="4"/>
      <c r="P439" s="4"/>
      <c r="Q439" s="4"/>
      <c r="R439" s="4"/>
    </row>
    <row r="440" spans="14:18" ht="12.75">
      <c r="N440" s="4"/>
      <c r="O440" s="4"/>
      <c r="P440" s="4"/>
      <c r="Q440" s="4"/>
      <c r="R440" s="4"/>
    </row>
    <row r="441" spans="14:18" ht="12.75">
      <c r="N441" s="4"/>
      <c r="O441" s="4"/>
      <c r="P441" s="4"/>
      <c r="Q441" s="4"/>
      <c r="R441" s="4"/>
    </row>
    <row r="442" spans="14:18" ht="12.75">
      <c r="N442" s="4"/>
      <c r="O442" s="4"/>
      <c r="P442" s="4"/>
      <c r="Q442" s="4"/>
      <c r="R442" s="4"/>
    </row>
    <row r="443" spans="14:18" ht="12.75">
      <c r="N443" s="4"/>
      <c r="O443" s="4"/>
      <c r="P443" s="4"/>
      <c r="Q443" s="4"/>
      <c r="R443" s="4"/>
    </row>
    <row r="444" spans="14:18" ht="12.75">
      <c r="N444" s="4"/>
      <c r="O444" s="4"/>
      <c r="P444" s="4"/>
      <c r="Q444" s="4"/>
      <c r="R444" s="4"/>
    </row>
    <row r="445" spans="14:18" ht="12.75">
      <c r="N445" s="4"/>
      <c r="O445" s="4"/>
      <c r="P445" s="4"/>
      <c r="Q445" s="4"/>
      <c r="R445" s="4"/>
    </row>
    <row r="446" spans="14:18" ht="12.75">
      <c r="N446" s="4"/>
      <c r="O446" s="4"/>
      <c r="P446" s="4"/>
      <c r="Q446" s="4"/>
      <c r="R446" s="4"/>
    </row>
    <row r="447" spans="14:18" ht="12.75">
      <c r="N447" s="4"/>
      <c r="O447" s="4"/>
      <c r="P447" s="4"/>
      <c r="Q447" s="4"/>
      <c r="R447" s="4"/>
    </row>
    <row r="448" spans="14:18" ht="12.75">
      <c r="N448" s="4"/>
      <c r="O448" s="4"/>
      <c r="P448" s="4"/>
      <c r="Q448" s="4"/>
      <c r="R448" s="4"/>
    </row>
    <row r="449" spans="14:18" ht="12.75">
      <c r="N449" s="4"/>
      <c r="O449" s="4"/>
      <c r="P449" s="4"/>
      <c r="Q449" s="4"/>
      <c r="R449" s="4"/>
    </row>
    <row r="450" spans="14:18" ht="12.75">
      <c r="N450" s="4"/>
      <c r="O450" s="4"/>
      <c r="P450" s="4"/>
      <c r="Q450" s="4"/>
      <c r="R450" s="4"/>
    </row>
    <row r="451" spans="14:18" ht="12.75">
      <c r="N451" s="4"/>
      <c r="O451" s="4"/>
      <c r="P451" s="4"/>
      <c r="Q451" s="4"/>
      <c r="R451" s="4"/>
    </row>
    <row r="452" spans="14:18" ht="12.75">
      <c r="N452" s="4"/>
      <c r="O452" s="4"/>
      <c r="P452" s="4"/>
      <c r="Q452" s="4"/>
      <c r="R452" s="4"/>
    </row>
    <row r="453" spans="14:18" ht="12.75">
      <c r="N453" s="4"/>
      <c r="O453" s="4"/>
      <c r="P453" s="4"/>
      <c r="Q453" s="4"/>
      <c r="R453" s="4"/>
    </row>
    <row r="454" spans="14:18" ht="12.75">
      <c r="N454" s="4"/>
      <c r="O454" s="4"/>
      <c r="P454" s="4"/>
      <c r="Q454" s="4"/>
      <c r="R454" s="4"/>
    </row>
    <row r="455" spans="14:18" ht="12.75">
      <c r="N455" s="4"/>
      <c r="O455" s="4"/>
      <c r="P455" s="4"/>
      <c r="Q455" s="4"/>
      <c r="R455" s="4"/>
    </row>
    <row r="456" spans="14:18" ht="12.75">
      <c r="N456" s="4"/>
      <c r="O456" s="4"/>
      <c r="P456" s="4"/>
      <c r="Q456" s="4"/>
      <c r="R456" s="4"/>
    </row>
    <row r="457" spans="14:18" ht="12.75">
      <c r="N457" s="4"/>
      <c r="O457" s="4"/>
      <c r="P457" s="4"/>
      <c r="Q457" s="4"/>
      <c r="R457" s="4"/>
    </row>
    <row r="458" spans="14:18" ht="12.75">
      <c r="N458" s="4"/>
      <c r="O458" s="4"/>
      <c r="P458" s="4"/>
      <c r="Q458" s="4"/>
      <c r="R458" s="4"/>
    </row>
    <row r="459" spans="14:18" ht="12.75">
      <c r="N459" s="4"/>
      <c r="O459" s="4"/>
      <c r="P459" s="4"/>
      <c r="Q459" s="4"/>
      <c r="R459" s="4"/>
    </row>
    <row r="460" spans="14:18" ht="12.75">
      <c r="N460" s="4"/>
      <c r="O460" s="4"/>
      <c r="P460" s="4"/>
      <c r="Q460" s="4"/>
      <c r="R460" s="4"/>
    </row>
    <row r="461" spans="14:18" ht="12.75">
      <c r="N461" s="4"/>
      <c r="O461" s="4"/>
      <c r="P461" s="4"/>
      <c r="Q461" s="4"/>
      <c r="R461" s="4"/>
    </row>
    <row r="462" spans="14:18" ht="12.75">
      <c r="N462" s="4"/>
      <c r="O462" s="4"/>
      <c r="P462" s="4"/>
      <c r="Q462" s="4"/>
      <c r="R462" s="4"/>
    </row>
    <row r="463" spans="14:18" ht="12.75">
      <c r="N463" s="4"/>
      <c r="O463" s="4"/>
      <c r="P463" s="4"/>
      <c r="Q463" s="4"/>
      <c r="R463" s="4"/>
    </row>
    <row r="464" spans="14:18" ht="12.75">
      <c r="N464" s="4"/>
      <c r="O464" s="4"/>
      <c r="P464" s="4"/>
      <c r="Q464" s="4"/>
      <c r="R464" s="4"/>
    </row>
    <row r="465" spans="14:18" ht="12.75">
      <c r="N465" s="4"/>
      <c r="O465" s="4"/>
      <c r="P465" s="4"/>
      <c r="Q465" s="4"/>
      <c r="R465" s="4"/>
    </row>
    <row r="466" spans="14:18" ht="12.75">
      <c r="N466" s="4"/>
      <c r="O466" s="4"/>
      <c r="P466" s="4"/>
      <c r="Q466" s="4"/>
      <c r="R466" s="4"/>
    </row>
    <row r="467" spans="14:18" ht="12.75">
      <c r="N467" s="4"/>
      <c r="O467" s="4"/>
      <c r="P467" s="4"/>
      <c r="Q467" s="4"/>
      <c r="R467" s="4"/>
    </row>
    <row r="468" spans="14:18" ht="12.75">
      <c r="N468" s="4"/>
      <c r="O468" s="4"/>
      <c r="P468" s="4"/>
      <c r="Q468" s="4"/>
      <c r="R468" s="4"/>
    </row>
    <row r="469" spans="14:18" ht="12.75">
      <c r="N469" s="4"/>
      <c r="O469" s="4"/>
      <c r="P469" s="4"/>
      <c r="Q469" s="4"/>
      <c r="R469" s="4"/>
    </row>
    <row r="470" spans="14:18" ht="12.75">
      <c r="N470" s="4"/>
      <c r="O470" s="4"/>
      <c r="P470" s="4"/>
      <c r="Q470" s="4"/>
      <c r="R470" s="4"/>
    </row>
    <row r="471" spans="14:18" ht="12.75">
      <c r="N471" s="4"/>
      <c r="O471" s="4"/>
      <c r="P471" s="4"/>
      <c r="Q471" s="4"/>
      <c r="R471" s="4"/>
    </row>
    <row r="472" spans="14:18" ht="12.75">
      <c r="N472" s="4"/>
      <c r="O472" s="4"/>
      <c r="P472" s="4"/>
      <c r="Q472" s="4"/>
      <c r="R472" s="4"/>
    </row>
    <row r="473" spans="14:18" ht="12.75">
      <c r="N473" s="4"/>
      <c r="O473" s="4"/>
      <c r="P473" s="4"/>
      <c r="Q473" s="4"/>
      <c r="R473" s="4"/>
    </row>
    <row r="474" spans="14:18" ht="12.75">
      <c r="N474" s="4"/>
      <c r="O474" s="4"/>
      <c r="P474" s="4"/>
      <c r="Q474" s="4"/>
      <c r="R474" s="4"/>
    </row>
    <row r="475" spans="14:18" ht="12.75">
      <c r="N475" s="4"/>
      <c r="O475" s="4"/>
      <c r="P475" s="4"/>
      <c r="Q475" s="4"/>
      <c r="R475" s="4"/>
    </row>
    <row r="476" spans="14:18" ht="12.75">
      <c r="N476" s="4"/>
      <c r="O476" s="4"/>
      <c r="P476" s="4"/>
      <c r="Q476" s="4"/>
      <c r="R476" s="4"/>
    </row>
    <row r="477" spans="14:18" ht="12.75">
      <c r="N477" s="4"/>
      <c r="O477" s="4"/>
      <c r="P477" s="4"/>
      <c r="Q477" s="4"/>
      <c r="R477" s="4"/>
    </row>
    <row r="478" spans="14:18" ht="12.75">
      <c r="N478" s="4"/>
      <c r="O478" s="4"/>
      <c r="P478" s="4"/>
      <c r="Q478" s="4"/>
      <c r="R478" s="4"/>
    </row>
    <row r="479" spans="14:18" ht="12.75">
      <c r="N479" s="4"/>
      <c r="O479" s="4"/>
      <c r="P479" s="4"/>
      <c r="Q479" s="4"/>
      <c r="R479" s="4"/>
    </row>
    <row r="480" spans="14:18" ht="12.75">
      <c r="N480" s="4"/>
      <c r="O480" s="4"/>
      <c r="P480" s="4"/>
      <c r="Q480" s="4"/>
      <c r="R480" s="4"/>
    </row>
    <row r="481" spans="14:18" ht="12.75">
      <c r="N481" s="4"/>
      <c r="O481" s="4"/>
      <c r="P481" s="4"/>
      <c r="Q481" s="4"/>
      <c r="R481" s="4"/>
    </row>
    <row r="482" spans="14:18" ht="12.75">
      <c r="N482" s="4"/>
      <c r="O482" s="4"/>
      <c r="P482" s="4"/>
      <c r="Q482" s="4"/>
      <c r="R482" s="4"/>
    </row>
    <row r="483" spans="14:18" ht="12.75">
      <c r="N483" s="4"/>
      <c r="O483" s="4"/>
      <c r="P483" s="4"/>
      <c r="Q483" s="4"/>
      <c r="R483" s="4"/>
    </row>
    <row r="484" spans="14:18" ht="12.75">
      <c r="N484" s="4"/>
      <c r="O484" s="4"/>
      <c r="P484" s="4"/>
      <c r="Q484" s="4"/>
      <c r="R484" s="4"/>
    </row>
    <row r="485" spans="14:18" ht="12.75">
      <c r="N485" s="4"/>
      <c r="O485" s="4"/>
      <c r="P485" s="4"/>
      <c r="Q485" s="4"/>
      <c r="R485" s="4"/>
    </row>
    <row r="486" spans="14:18" ht="12.75">
      <c r="N486" s="4"/>
      <c r="O486" s="4"/>
      <c r="P486" s="4"/>
      <c r="Q486" s="4"/>
      <c r="R486" s="4"/>
    </row>
    <row r="487" spans="14:18" ht="12.75">
      <c r="N487" s="4"/>
      <c r="O487" s="4"/>
      <c r="P487" s="4"/>
      <c r="Q487" s="4"/>
      <c r="R487" s="4"/>
    </row>
    <row r="488" spans="14:18" ht="12.75">
      <c r="N488" s="4"/>
      <c r="O488" s="4"/>
      <c r="P488" s="4"/>
      <c r="Q488" s="4"/>
      <c r="R488" s="4"/>
    </row>
    <row r="489" spans="14:18" ht="12.75">
      <c r="N489" s="4"/>
      <c r="O489" s="4"/>
      <c r="P489" s="4"/>
      <c r="Q489" s="4"/>
      <c r="R489" s="4"/>
    </row>
    <row r="490" spans="14:18" ht="12.75">
      <c r="N490" s="4"/>
      <c r="O490" s="4"/>
      <c r="P490" s="4"/>
      <c r="Q490" s="4"/>
      <c r="R490" s="4"/>
    </row>
    <row r="491" spans="14:18" ht="12.75">
      <c r="N491" s="4"/>
      <c r="O491" s="4"/>
      <c r="P491" s="4"/>
      <c r="Q491" s="4"/>
      <c r="R491" s="4"/>
    </row>
    <row r="492" spans="14:18" ht="12.75">
      <c r="N492" s="4"/>
      <c r="O492" s="4"/>
      <c r="P492" s="4"/>
      <c r="Q492" s="4"/>
      <c r="R492" s="4"/>
    </row>
    <row r="493" spans="14:18" ht="12.75">
      <c r="N493" s="4"/>
      <c r="O493" s="4"/>
      <c r="P493" s="4"/>
      <c r="Q493" s="4"/>
      <c r="R493" s="4"/>
    </row>
    <row r="494" spans="14:18" ht="12.75">
      <c r="N494" s="4"/>
      <c r="O494" s="4"/>
      <c r="P494" s="4"/>
      <c r="Q494" s="4"/>
      <c r="R494" s="4"/>
    </row>
    <row r="495" spans="14:18" ht="12.75">
      <c r="N495" s="4"/>
      <c r="O495" s="4"/>
      <c r="P495" s="4"/>
      <c r="Q495" s="4"/>
      <c r="R495" s="4"/>
    </row>
    <row r="496" spans="14:18" ht="12.75">
      <c r="N496" s="4"/>
      <c r="O496" s="4"/>
      <c r="P496" s="4"/>
      <c r="Q496" s="4"/>
      <c r="R496" s="4"/>
    </row>
    <row r="497" spans="14:18" ht="12.75">
      <c r="N497" s="4"/>
      <c r="O497" s="4"/>
      <c r="P497" s="4"/>
      <c r="Q497" s="4"/>
      <c r="R497" s="4"/>
    </row>
    <row r="498" spans="14:18" ht="12.75">
      <c r="N498" s="4"/>
      <c r="O498" s="4"/>
      <c r="P498" s="4"/>
      <c r="Q498" s="4"/>
      <c r="R498" s="4"/>
    </row>
    <row r="499" spans="14:18" ht="12.75">
      <c r="N499" s="4"/>
      <c r="O499" s="4"/>
      <c r="P499" s="4"/>
      <c r="Q499" s="4"/>
      <c r="R499" s="4"/>
    </row>
    <row r="500" spans="14:18" ht="12.75">
      <c r="N500" s="4"/>
      <c r="O500" s="4"/>
      <c r="P500" s="4"/>
      <c r="Q500" s="4"/>
      <c r="R500" s="4"/>
    </row>
    <row r="501" spans="14:18" ht="12.75">
      <c r="N501" s="4"/>
      <c r="O501" s="4"/>
      <c r="P501" s="4"/>
      <c r="Q501" s="4"/>
      <c r="R501" s="4"/>
    </row>
    <row r="502" spans="14:18" ht="12.75">
      <c r="N502" s="4"/>
      <c r="O502" s="4"/>
      <c r="P502" s="4"/>
      <c r="Q502" s="4"/>
      <c r="R502" s="4"/>
    </row>
    <row r="503" spans="14:18" ht="12.75">
      <c r="N503" s="4"/>
      <c r="O503" s="4"/>
      <c r="P503" s="4"/>
      <c r="Q503" s="4"/>
      <c r="R503" s="4"/>
    </row>
    <row r="504" spans="14:18" ht="12.75">
      <c r="N504" s="4"/>
      <c r="O504" s="4"/>
      <c r="P504" s="4"/>
      <c r="Q504" s="4"/>
      <c r="R504" s="4"/>
    </row>
    <row r="505" spans="14:18" ht="12.75">
      <c r="N505" s="4"/>
      <c r="O505" s="4"/>
      <c r="P505" s="4"/>
      <c r="Q505" s="4"/>
      <c r="R505" s="4"/>
    </row>
    <row r="506" spans="14:18" ht="12.75">
      <c r="N506" s="4"/>
      <c r="O506" s="4"/>
      <c r="P506" s="4"/>
      <c r="Q506" s="4"/>
      <c r="R506" s="4"/>
    </row>
    <row r="507" spans="14:18" ht="12.75">
      <c r="N507" s="4"/>
      <c r="O507" s="4"/>
      <c r="P507" s="4"/>
      <c r="Q507" s="4"/>
      <c r="R507" s="4"/>
    </row>
    <row r="508" spans="14:18" ht="12.75">
      <c r="N508" s="4"/>
      <c r="O508" s="4"/>
      <c r="P508" s="4"/>
      <c r="Q508" s="4"/>
      <c r="R508" s="4"/>
    </row>
    <row r="509" spans="14:18" ht="12.75">
      <c r="N509" s="4"/>
      <c r="O509" s="4"/>
      <c r="P509" s="4"/>
      <c r="Q509" s="4"/>
      <c r="R509" s="4"/>
    </row>
    <row r="510" spans="14:18" ht="12.75">
      <c r="N510" s="4"/>
      <c r="O510" s="4"/>
      <c r="P510" s="4"/>
      <c r="Q510" s="4"/>
      <c r="R510" s="4"/>
    </row>
    <row r="511" spans="14:18" ht="12.75">
      <c r="N511" s="4"/>
      <c r="O511" s="4"/>
      <c r="P511" s="4"/>
      <c r="Q511" s="4"/>
      <c r="R511" s="4"/>
    </row>
    <row r="512" spans="14:18" ht="12.75">
      <c r="N512" s="4"/>
      <c r="O512" s="4"/>
      <c r="P512" s="4"/>
      <c r="Q512" s="4"/>
      <c r="R512" s="4"/>
    </row>
    <row r="513" spans="14:18" ht="12.75">
      <c r="N513" s="4"/>
      <c r="O513" s="4"/>
      <c r="P513" s="4"/>
      <c r="Q513" s="4"/>
      <c r="R513" s="4"/>
    </row>
    <row r="514" spans="14:18" ht="12.75">
      <c r="N514" s="4"/>
      <c r="O514" s="4"/>
      <c r="P514" s="4"/>
      <c r="Q514" s="4"/>
      <c r="R514" s="4"/>
    </row>
    <row r="515" spans="14:18" ht="12.75">
      <c r="N515" s="4"/>
      <c r="O515" s="4"/>
      <c r="P515" s="4"/>
      <c r="Q515" s="4"/>
      <c r="R515" s="4"/>
    </row>
    <row r="516" spans="14:18" ht="12.75">
      <c r="N516" s="4"/>
      <c r="O516" s="4"/>
      <c r="P516" s="4"/>
      <c r="Q516" s="4"/>
      <c r="R516" s="4"/>
    </row>
    <row r="517" spans="14:18" ht="12.75">
      <c r="N517" s="4"/>
      <c r="O517" s="4"/>
      <c r="P517" s="4"/>
      <c r="Q517" s="4"/>
      <c r="R517" s="4"/>
    </row>
    <row r="518" spans="14:18" ht="12.75">
      <c r="N518" s="4"/>
      <c r="O518" s="4"/>
      <c r="P518" s="4"/>
      <c r="Q518" s="4"/>
      <c r="R518" s="4"/>
    </row>
    <row r="519" spans="14:18" ht="12.75">
      <c r="N519" s="4"/>
      <c r="O519" s="4"/>
      <c r="P519" s="4"/>
      <c r="Q519" s="4"/>
      <c r="R519" s="4"/>
    </row>
    <row r="520" spans="14:18" ht="12.75">
      <c r="N520" s="4"/>
      <c r="O520" s="4"/>
      <c r="P520" s="4"/>
      <c r="Q520" s="4"/>
      <c r="R520" s="4"/>
    </row>
    <row r="521" spans="14:18" ht="12.75">
      <c r="N521" s="4"/>
      <c r="O521" s="4"/>
      <c r="P521" s="4"/>
      <c r="Q521" s="4"/>
      <c r="R521" s="4"/>
    </row>
    <row r="522" spans="14:18" ht="12.75">
      <c r="N522" s="4"/>
      <c r="O522" s="4"/>
      <c r="P522" s="4"/>
      <c r="Q522" s="4"/>
      <c r="R522" s="4"/>
    </row>
    <row r="523" spans="14:18" ht="12.75">
      <c r="N523" s="4"/>
      <c r="O523" s="4"/>
      <c r="P523" s="4"/>
      <c r="Q523" s="4"/>
      <c r="R523" s="4"/>
    </row>
    <row r="524" spans="14:18" ht="12.75">
      <c r="N524" s="4"/>
      <c r="O524" s="4"/>
      <c r="P524" s="4"/>
      <c r="Q524" s="4"/>
      <c r="R524" s="4"/>
    </row>
    <row r="525" spans="14:18" ht="12.75">
      <c r="N525" s="4"/>
      <c r="O525" s="4"/>
      <c r="P525" s="4"/>
      <c r="Q525" s="4"/>
      <c r="R525" s="4"/>
    </row>
    <row r="526" spans="14:18" ht="12.75">
      <c r="N526" s="4"/>
      <c r="O526" s="4"/>
      <c r="P526" s="4"/>
      <c r="Q526" s="4"/>
      <c r="R526" s="4"/>
    </row>
    <row r="527" spans="14:18" ht="12.75">
      <c r="N527" s="4"/>
      <c r="O527" s="4"/>
      <c r="P527" s="4"/>
      <c r="Q527" s="4"/>
      <c r="R527" s="4"/>
    </row>
    <row r="528" spans="14:18" ht="12.75">
      <c r="N528" s="4"/>
      <c r="O528" s="4"/>
      <c r="P528" s="4"/>
      <c r="Q528" s="4"/>
      <c r="R528" s="4"/>
    </row>
    <row r="529" spans="14:18" ht="12.75">
      <c r="N529" s="4"/>
      <c r="O529" s="4"/>
      <c r="P529" s="4"/>
      <c r="Q529" s="4"/>
      <c r="R529" s="4"/>
    </row>
    <row r="530" spans="14:18" ht="12.75">
      <c r="N530" s="4"/>
      <c r="O530" s="4"/>
      <c r="P530" s="4"/>
      <c r="Q530" s="4"/>
      <c r="R530" s="4"/>
    </row>
    <row r="531" spans="14:18" ht="12.75">
      <c r="N531" s="4"/>
      <c r="O531" s="4"/>
      <c r="P531" s="4"/>
      <c r="Q531" s="4"/>
      <c r="R531" s="4"/>
    </row>
    <row r="532" spans="14:18" ht="12.75">
      <c r="N532" s="4"/>
      <c r="O532" s="4"/>
      <c r="P532" s="4"/>
      <c r="Q532" s="4"/>
      <c r="R532" s="4"/>
    </row>
    <row r="533" spans="14:18" ht="12.75">
      <c r="N533" s="4"/>
      <c r="O533" s="4"/>
      <c r="P533" s="4"/>
      <c r="Q533" s="4"/>
      <c r="R533" s="4"/>
    </row>
    <row r="534" spans="14:18" ht="12.75">
      <c r="N534" s="4"/>
      <c r="O534" s="4"/>
      <c r="P534" s="4"/>
      <c r="Q534" s="4"/>
      <c r="R534" s="4"/>
    </row>
    <row r="535" spans="14:18" ht="12.75">
      <c r="N535" s="4"/>
      <c r="O535" s="4"/>
      <c r="P535" s="4"/>
      <c r="Q535" s="4"/>
      <c r="R535" s="4"/>
    </row>
    <row r="536" spans="14:18" ht="12.75">
      <c r="N536" s="4"/>
      <c r="O536" s="4"/>
      <c r="P536" s="4"/>
      <c r="Q536" s="4"/>
      <c r="R536" s="4"/>
    </row>
    <row r="537" spans="14:18" ht="12.75">
      <c r="N537" s="4"/>
      <c r="O537" s="4"/>
      <c r="P537" s="4"/>
      <c r="Q537" s="4"/>
      <c r="R537" s="4"/>
    </row>
    <row r="538" spans="14:18" ht="12.75">
      <c r="N538" s="4"/>
      <c r="O538" s="4"/>
      <c r="P538" s="4"/>
      <c r="Q538" s="4"/>
      <c r="R538" s="4"/>
    </row>
    <row r="539" spans="14:18" ht="12.75">
      <c r="N539" s="4"/>
      <c r="O539" s="4"/>
      <c r="P539" s="4"/>
      <c r="Q539" s="4"/>
      <c r="R539" s="4"/>
    </row>
    <row r="540" spans="14:18" ht="12.75">
      <c r="N540" s="4"/>
      <c r="O540" s="4"/>
      <c r="P540" s="4"/>
      <c r="Q540" s="4"/>
      <c r="R540" s="4"/>
    </row>
    <row r="541" spans="14:18" ht="12.75">
      <c r="N541" s="4"/>
      <c r="O541" s="4"/>
      <c r="P541" s="4"/>
      <c r="Q541" s="4"/>
      <c r="R541" s="4"/>
    </row>
    <row r="542" spans="14:18" ht="12.75">
      <c r="N542" s="4"/>
      <c r="O542" s="4"/>
      <c r="P542" s="4"/>
      <c r="Q542" s="4"/>
      <c r="R542" s="4"/>
    </row>
    <row r="543" spans="14:18" ht="12.75">
      <c r="N543" s="4"/>
      <c r="O543" s="4"/>
      <c r="P543" s="4"/>
      <c r="Q543" s="4"/>
      <c r="R543" s="4"/>
    </row>
    <row r="544" spans="14:18" ht="12.75">
      <c r="N544" s="4"/>
      <c r="O544" s="4"/>
      <c r="P544" s="4"/>
      <c r="Q544" s="4"/>
      <c r="R544" s="4"/>
    </row>
    <row r="545" spans="14:18" ht="12.75">
      <c r="N545" s="4"/>
      <c r="O545" s="4"/>
      <c r="P545" s="4"/>
      <c r="Q545" s="4"/>
      <c r="R545" s="4"/>
    </row>
    <row r="546" spans="14:18" ht="12.75">
      <c r="N546" s="4"/>
      <c r="O546" s="4"/>
      <c r="P546" s="4"/>
      <c r="Q546" s="4"/>
      <c r="R546" s="4"/>
    </row>
    <row r="547" spans="14:18" ht="12.75">
      <c r="N547" s="4"/>
      <c r="O547" s="4"/>
      <c r="P547" s="4"/>
      <c r="Q547" s="4"/>
      <c r="R547" s="4"/>
    </row>
    <row r="548" spans="14:18" ht="12.75">
      <c r="N548" s="4"/>
      <c r="O548" s="4"/>
      <c r="P548" s="4"/>
      <c r="Q548" s="4"/>
      <c r="R548" s="4"/>
    </row>
    <row r="549" spans="14:18" ht="12.75">
      <c r="N549" s="4"/>
      <c r="O549" s="4"/>
      <c r="P549" s="4"/>
      <c r="Q549" s="4"/>
      <c r="R549" s="4"/>
    </row>
    <row r="550" spans="14:18" ht="12.75">
      <c r="N550" s="4"/>
      <c r="O550" s="4"/>
      <c r="P550" s="4"/>
      <c r="Q550" s="4"/>
      <c r="R550" s="4"/>
    </row>
    <row r="551" spans="14:18" ht="12.75">
      <c r="N551" s="4"/>
      <c r="O551" s="4"/>
      <c r="P551" s="4"/>
      <c r="Q551" s="4"/>
      <c r="R551" s="4"/>
    </row>
    <row r="552" spans="14:18" ht="12.75">
      <c r="N552" s="4"/>
      <c r="O552" s="4"/>
      <c r="P552" s="4"/>
      <c r="Q552" s="4"/>
      <c r="R552" s="4"/>
    </row>
    <row r="553" spans="14:18" ht="12.75">
      <c r="N553" s="4"/>
      <c r="O553" s="4"/>
      <c r="P553" s="4"/>
      <c r="Q553" s="4"/>
      <c r="R553" s="4"/>
    </row>
    <row r="554" spans="14:18" ht="12.75">
      <c r="N554" s="4"/>
      <c r="O554" s="4"/>
      <c r="P554" s="4"/>
      <c r="Q554" s="4"/>
      <c r="R554" s="4"/>
    </row>
    <row r="555" spans="14:18" ht="12.75">
      <c r="N555" s="4"/>
      <c r="O555" s="4"/>
      <c r="P555" s="4"/>
      <c r="Q555" s="4"/>
      <c r="R555" s="4"/>
    </row>
    <row r="556" spans="14:18" ht="12.75">
      <c r="N556" s="4"/>
      <c r="O556" s="4"/>
      <c r="P556" s="4"/>
      <c r="Q556" s="4"/>
      <c r="R556" s="4"/>
    </row>
    <row r="557" spans="14:18" ht="12.75">
      <c r="N557" s="4"/>
      <c r="O557" s="4"/>
      <c r="P557" s="4"/>
      <c r="Q557" s="4"/>
      <c r="R557" s="4"/>
    </row>
    <row r="558" spans="14:18" ht="12.75">
      <c r="N558" s="4"/>
      <c r="O558" s="4"/>
      <c r="P558" s="4"/>
      <c r="Q558" s="4"/>
      <c r="R558" s="4"/>
    </row>
    <row r="559" spans="14:18" ht="12.75">
      <c r="N559" s="4"/>
      <c r="O559" s="4"/>
      <c r="P559" s="4"/>
      <c r="Q559" s="4"/>
      <c r="R559" s="4"/>
    </row>
    <row r="560" spans="14:18" ht="12.75">
      <c r="N560" s="4"/>
      <c r="O560" s="4"/>
      <c r="P560" s="4"/>
      <c r="Q560" s="4"/>
      <c r="R560" s="4"/>
    </row>
    <row r="561" spans="14:18" ht="12.75">
      <c r="N561" s="4"/>
      <c r="O561" s="4"/>
      <c r="P561" s="4"/>
      <c r="Q561" s="4"/>
      <c r="R561" s="4"/>
    </row>
    <row r="562" spans="14:18" ht="12.75">
      <c r="N562" s="4"/>
      <c r="O562" s="4"/>
      <c r="P562" s="4"/>
      <c r="Q562" s="4"/>
      <c r="R562" s="4"/>
    </row>
    <row r="563" spans="14:18" ht="12.75">
      <c r="N563" s="4"/>
      <c r="O563" s="4"/>
      <c r="P563" s="4"/>
      <c r="Q563" s="4"/>
      <c r="R563" s="4"/>
    </row>
    <row r="564" spans="14:18" ht="12.75">
      <c r="N564" s="4"/>
      <c r="O564" s="4"/>
      <c r="P564" s="4"/>
      <c r="Q564" s="4"/>
      <c r="R564" s="4"/>
    </row>
    <row r="565" spans="14:18" ht="12.75">
      <c r="N565" s="4"/>
      <c r="O565" s="4"/>
      <c r="P565" s="4"/>
      <c r="Q565" s="4"/>
      <c r="R565" s="4"/>
    </row>
    <row r="566" spans="14:18" ht="12.75">
      <c r="N566" s="4"/>
      <c r="O566" s="4"/>
      <c r="P566" s="4"/>
      <c r="Q566" s="4"/>
      <c r="R566" s="4"/>
    </row>
    <row r="567" spans="14:18" ht="12.75">
      <c r="N567" s="4"/>
      <c r="O567" s="4"/>
      <c r="P567" s="4"/>
      <c r="Q567" s="4"/>
      <c r="R567" s="4"/>
    </row>
    <row r="568" spans="14:18" ht="12.75">
      <c r="N568" s="4"/>
      <c r="O568" s="4"/>
      <c r="P568" s="4"/>
      <c r="Q568" s="4"/>
      <c r="R568" s="4"/>
    </row>
    <row r="569" spans="14:18" ht="12.75">
      <c r="N569" s="4"/>
      <c r="O569" s="4"/>
      <c r="P569" s="4"/>
      <c r="Q569" s="4"/>
      <c r="R569" s="4"/>
    </row>
    <row r="570" spans="14:18" ht="12.75">
      <c r="N570" s="4"/>
      <c r="O570" s="4"/>
      <c r="P570" s="4"/>
      <c r="Q570" s="4"/>
      <c r="R570" s="4"/>
    </row>
    <row r="571" spans="14:18" ht="12.75">
      <c r="N571" s="4"/>
      <c r="O571" s="4"/>
      <c r="P571" s="4"/>
      <c r="Q571" s="4"/>
      <c r="R571" s="4"/>
    </row>
    <row r="572" spans="14:18" ht="12.75">
      <c r="N572" s="4"/>
      <c r="O572" s="4"/>
      <c r="P572" s="4"/>
      <c r="Q572" s="4"/>
      <c r="R572" s="4"/>
    </row>
    <row r="573" spans="14:18" ht="12.75">
      <c r="N573" s="4"/>
      <c r="O573" s="4"/>
      <c r="P573" s="4"/>
      <c r="Q573" s="4"/>
      <c r="R573" s="4"/>
    </row>
    <row r="574" spans="14:18" ht="12.75">
      <c r="N574" s="4"/>
      <c r="O574" s="4"/>
      <c r="P574" s="4"/>
      <c r="Q574" s="4"/>
      <c r="R574" s="4"/>
    </row>
    <row r="575" spans="14:18" ht="12.75">
      <c r="N575" s="4"/>
      <c r="O575" s="4"/>
      <c r="P575" s="4"/>
      <c r="Q575" s="4"/>
      <c r="R575" s="4"/>
    </row>
    <row r="576" spans="14:18" ht="12.75">
      <c r="N576" s="4"/>
      <c r="O576" s="4"/>
      <c r="P576" s="4"/>
      <c r="Q576" s="4"/>
      <c r="R576" s="4"/>
    </row>
    <row r="577" spans="14:18" ht="12.75">
      <c r="N577" s="4"/>
      <c r="O577" s="4"/>
      <c r="P577" s="4"/>
      <c r="Q577" s="4"/>
      <c r="R577" s="4"/>
    </row>
    <row r="578" spans="14:18" ht="12.75">
      <c r="N578" s="4"/>
      <c r="O578" s="4"/>
      <c r="P578" s="4"/>
      <c r="Q578" s="4"/>
      <c r="R578" s="4"/>
    </row>
    <row r="579" spans="14:18" ht="12.75">
      <c r="N579" s="4"/>
      <c r="O579" s="4"/>
      <c r="P579" s="4"/>
      <c r="Q579" s="4"/>
      <c r="R579" s="4"/>
    </row>
    <row r="580" spans="14:18" ht="12.75">
      <c r="N580" s="4"/>
      <c r="O580" s="4"/>
      <c r="P580" s="4"/>
      <c r="Q580" s="4"/>
      <c r="R580" s="4"/>
    </row>
    <row r="581" spans="14:18" ht="12.75">
      <c r="N581" s="4"/>
      <c r="O581" s="4"/>
      <c r="P581" s="4"/>
      <c r="Q581" s="4"/>
      <c r="R581" s="4"/>
    </row>
    <row r="582" spans="14:18" ht="12.75">
      <c r="N582" s="4"/>
      <c r="O582" s="4"/>
      <c r="P582" s="4"/>
      <c r="Q582" s="4"/>
      <c r="R582" s="4"/>
    </row>
    <row r="583" spans="14:18" ht="12.75">
      <c r="N583" s="4"/>
      <c r="O583" s="4"/>
      <c r="P583" s="4"/>
      <c r="Q583" s="4"/>
      <c r="R583" s="4"/>
    </row>
    <row r="584" spans="14:18" ht="12.75">
      <c r="N584" s="4"/>
      <c r="O584" s="4"/>
      <c r="P584" s="4"/>
      <c r="Q584" s="4"/>
      <c r="R584" s="4"/>
    </row>
    <row r="585" spans="14:18" ht="12.75">
      <c r="N585" s="4"/>
      <c r="O585" s="4"/>
      <c r="P585" s="4"/>
      <c r="Q585" s="4"/>
      <c r="R585" s="4"/>
    </row>
    <row r="586" spans="14:18" ht="12.75">
      <c r="N586" s="4"/>
      <c r="O586" s="4"/>
      <c r="P586" s="4"/>
      <c r="Q586" s="4"/>
      <c r="R586" s="4"/>
    </row>
    <row r="587" spans="14:18" ht="12.75">
      <c r="N587" s="4"/>
      <c r="O587" s="4"/>
      <c r="P587" s="4"/>
      <c r="Q587" s="4"/>
      <c r="R587" s="4"/>
    </row>
    <row r="588" spans="14:18" ht="12.75">
      <c r="N588" s="4"/>
      <c r="O588" s="4"/>
      <c r="P588" s="4"/>
      <c r="Q588" s="4"/>
      <c r="R588" s="4"/>
    </row>
    <row r="589" spans="14:18" ht="12.75">
      <c r="N589" s="4"/>
      <c r="O589" s="4"/>
      <c r="P589" s="4"/>
      <c r="Q589" s="4"/>
      <c r="R589" s="4"/>
    </row>
    <row r="590" spans="14:18" ht="12.75">
      <c r="N590" s="4"/>
      <c r="O590" s="4"/>
      <c r="P590" s="4"/>
      <c r="Q590" s="4"/>
      <c r="R590" s="4"/>
    </row>
    <row r="591" spans="14:18" ht="12.75">
      <c r="N591" s="4"/>
      <c r="O591" s="4"/>
      <c r="P591" s="4"/>
      <c r="Q591" s="4"/>
      <c r="R591" s="4"/>
    </row>
    <row r="592" spans="14:18" ht="12.75">
      <c r="N592" s="4"/>
      <c r="O592" s="4"/>
      <c r="P592" s="4"/>
      <c r="Q592" s="4"/>
      <c r="R592" s="4"/>
    </row>
    <row r="593" spans="14:18" ht="12.75">
      <c r="N593" s="4"/>
      <c r="O593" s="4"/>
      <c r="P593" s="4"/>
      <c r="Q593" s="4"/>
      <c r="R593" s="4"/>
    </row>
    <row r="594" spans="14:18" ht="12.75">
      <c r="N594" s="4"/>
      <c r="O594" s="4"/>
      <c r="P594" s="4"/>
      <c r="Q594" s="4"/>
      <c r="R594" s="4"/>
    </row>
    <row r="595" spans="14:18" ht="12.75">
      <c r="N595" s="4"/>
      <c r="O595" s="4"/>
      <c r="P595" s="4"/>
      <c r="Q595" s="4"/>
      <c r="R595" s="4"/>
    </row>
    <row r="596" spans="14:18" ht="12.75">
      <c r="N596" s="4"/>
      <c r="O596" s="4"/>
      <c r="P596" s="4"/>
      <c r="Q596" s="4"/>
      <c r="R596" s="4"/>
    </row>
    <row r="597" spans="14:18" ht="12.75">
      <c r="N597" s="4"/>
      <c r="O597" s="4"/>
      <c r="P597" s="4"/>
      <c r="Q597" s="4"/>
      <c r="R597" s="4"/>
    </row>
    <row r="598" spans="14:18" ht="12.75">
      <c r="N598" s="4"/>
      <c r="O598" s="4"/>
      <c r="P598" s="4"/>
      <c r="Q598" s="4"/>
      <c r="R598" s="4"/>
    </row>
    <row r="599" spans="14:18" ht="12.75">
      <c r="N599" s="4"/>
      <c r="O599" s="4"/>
      <c r="P599" s="4"/>
      <c r="Q599" s="4"/>
      <c r="R599" s="4"/>
    </row>
    <row r="600" spans="14:18" ht="12.75">
      <c r="N600" s="4"/>
      <c r="O600" s="4"/>
      <c r="P600" s="4"/>
      <c r="Q600" s="4"/>
      <c r="R600" s="4"/>
    </row>
    <row r="601" spans="14:18" ht="12.75">
      <c r="N601" s="4"/>
      <c r="O601" s="4"/>
      <c r="P601" s="4"/>
      <c r="Q601" s="4"/>
      <c r="R601" s="4"/>
    </row>
    <row r="602" spans="14:18" ht="12.75">
      <c r="N602" s="4"/>
      <c r="O602" s="4"/>
      <c r="P602" s="4"/>
      <c r="Q602" s="4"/>
      <c r="R602" s="4"/>
    </row>
    <row r="603" spans="14:18" ht="12.75">
      <c r="N603" s="4"/>
      <c r="O603" s="4"/>
      <c r="P603" s="4"/>
      <c r="Q603" s="4"/>
      <c r="R603" s="4"/>
    </row>
    <row r="604" spans="14:18" ht="12.75">
      <c r="N604" s="4"/>
      <c r="O604" s="4"/>
      <c r="P604" s="4"/>
      <c r="Q604" s="4"/>
      <c r="R604" s="4"/>
    </row>
    <row r="605" spans="14:18" ht="12.75">
      <c r="N605" s="4"/>
      <c r="O605" s="4"/>
      <c r="P605" s="4"/>
      <c r="Q605" s="4"/>
      <c r="R605" s="4"/>
    </row>
    <row r="606" spans="14:18" ht="12.75">
      <c r="N606" s="4"/>
      <c r="O606" s="4"/>
      <c r="P606" s="4"/>
      <c r="Q606" s="4"/>
      <c r="R606" s="4"/>
    </row>
    <row r="607" spans="14:18" ht="12.75">
      <c r="N607" s="4"/>
      <c r="O607" s="4"/>
      <c r="P607" s="4"/>
      <c r="Q607" s="4"/>
      <c r="R607" s="4"/>
    </row>
    <row r="608" spans="14:18" ht="12.75">
      <c r="N608" s="4"/>
      <c r="O608" s="4"/>
      <c r="P608" s="4"/>
      <c r="Q608" s="4"/>
      <c r="R608" s="4"/>
    </row>
    <row r="609" spans="14:18" ht="12.75">
      <c r="N609" s="4"/>
      <c r="O609" s="4"/>
      <c r="P609" s="4"/>
      <c r="Q609" s="4"/>
      <c r="R609" s="4"/>
    </row>
    <row r="610" spans="14:18" ht="12.75">
      <c r="N610" s="4"/>
      <c r="O610" s="4"/>
      <c r="P610" s="4"/>
      <c r="Q610" s="4"/>
      <c r="R610" s="4"/>
    </row>
    <row r="611" spans="14:18" ht="12.75">
      <c r="N611" s="4"/>
      <c r="O611" s="4"/>
      <c r="P611" s="4"/>
      <c r="Q611" s="4"/>
      <c r="R611" s="4"/>
    </row>
    <row r="612" spans="14:18" ht="12.75">
      <c r="N612" s="4"/>
      <c r="O612" s="4"/>
      <c r="P612" s="4"/>
      <c r="Q612" s="4"/>
      <c r="R612" s="4"/>
    </row>
    <row r="613" spans="14:18" ht="12.75">
      <c r="N613" s="4"/>
      <c r="O613" s="4"/>
      <c r="P613" s="4"/>
      <c r="Q613" s="4"/>
      <c r="R613" s="4"/>
    </row>
    <row r="614" spans="14:18" ht="12.75">
      <c r="N614" s="4"/>
      <c r="O614" s="4"/>
      <c r="P614" s="4"/>
      <c r="Q614" s="4"/>
      <c r="R614" s="4"/>
    </row>
    <row r="615" spans="14:18" ht="12.75">
      <c r="N615" s="4"/>
      <c r="O615" s="4"/>
      <c r="P615" s="4"/>
      <c r="Q615" s="4"/>
      <c r="R615" s="4"/>
    </row>
    <row r="616" spans="14:18" ht="12.75">
      <c r="N616" s="4"/>
      <c r="O616" s="4"/>
      <c r="P616" s="4"/>
      <c r="Q616" s="4"/>
      <c r="R616" s="4"/>
    </row>
    <row r="617" spans="14:18" ht="12.75">
      <c r="N617" s="4"/>
      <c r="O617" s="4"/>
      <c r="P617" s="4"/>
      <c r="Q617" s="4"/>
      <c r="R617" s="4"/>
    </row>
    <row r="618" spans="14:18" ht="12.75">
      <c r="N618" s="4"/>
      <c r="O618" s="4"/>
      <c r="P618" s="4"/>
      <c r="Q618" s="4"/>
      <c r="R618" s="4"/>
    </row>
    <row r="619" spans="14:18" ht="12.75">
      <c r="N619" s="4"/>
      <c r="O619" s="4"/>
      <c r="P619" s="4"/>
      <c r="Q619" s="4"/>
      <c r="R619" s="4"/>
    </row>
    <row r="620" spans="14:18" ht="12.75">
      <c r="N620" s="4"/>
      <c r="O620" s="4"/>
      <c r="P620" s="4"/>
      <c r="Q620" s="4"/>
      <c r="R620" s="4"/>
    </row>
    <row r="621" spans="14:18" ht="12.75">
      <c r="N621" s="4"/>
      <c r="O621" s="4"/>
      <c r="P621" s="4"/>
      <c r="Q621" s="4"/>
      <c r="R621" s="4"/>
    </row>
    <row r="622" spans="14:18" ht="12.75">
      <c r="N622" s="4"/>
      <c r="O622" s="4"/>
      <c r="P622" s="4"/>
      <c r="Q622" s="4"/>
      <c r="R622" s="4"/>
    </row>
    <row r="623" spans="14:18" ht="12.75">
      <c r="N623" s="4"/>
      <c r="O623" s="4"/>
      <c r="P623" s="4"/>
      <c r="Q623" s="4"/>
      <c r="R623" s="4"/>
    </row>
    <row r="624" spans="14:18" ht="12.75">
      <c r="N624" s="4"/>
      <c r="O624" s="4"/>
      <c r="P624" s="4"/>
      <c r="Q624" s="4"/>
      <c r="R624" s="4"/>
    </row>
    <row r="625" spans="14:18" ht="12.75">
      <c r="N625" s="4"/>
      <c r="O625" s="4"/>
      <c r="P625" s="4"/>
      <c r="Q625" s="4"/>
      <c r="R625" s="4"/>
    </row>
    <row r="626" spans="14:18" ht="12.75">
      <c r="N626" s="4"/>
      <c r="O626" s="4"/>
      <c r="P626" s="4"/>
      <c r="Q626" s="4"/>
      <c r="R626" s="4"/>
    </row>
    <row r="627" spans="14:18" ht="12.75">
      <c r="N627" s="4"/>
      <c r="O627" s="4"/>
      <c r="P627" s="4"/>
      <c r="Q627" s="4"/>
      <c r="R627" s="4"/>
    </row>
    <row r="628" spans="14:18" ht="12.75">
      <c r="N628" s="4"/>
      <c r="O628" s="4"/>
      <c r="P628" s="4"/>
      <c r="Q628" s="4"/>
      <c r="R628" s="4"/>
    </row>
    <row r="629" spans="14:18" ht="12.75">
      <c r="N629" s="4"/>
      <c r="O629" s="4"/>
      <c r="P629" s="4"/>
      <c r="Q629" s="4"/>
      <c r="R629" s="4"/>
    </row>
    <row r="630" spans="14:18" ht="12.75">
      <c r="N630" s="4"/>
      <c r="O630" s="4"/>
      <c r="P630" s="4"/>
      <c r="Q630" s="4"/>
      <c r="R630" s="4"/>
    </row>
    <row r="631" spans="14:18" ht="12.75">
      <c r="N631" s="4"/>
      <c r="O631" s="4"/>
      <c r="P631" s="4"/>
      <c r="Q631" s="4"/>
      <c r="R631" s="4"/>
    </row>
    <row r="632" spans="14:18" ht="12.75">
      <c r="N632" s="4"/>
      <c r="O632" s="4"/>
      <c r="P632" s="4"/>
      <c r="Q632" s="4"/>
      <c r="R632" s="4"/>
    </row>
    <row r="633" spans="14:18" ht="12.75">
      <c r="N633" s="4"/>
      <c r="O633" s="4"/>
      <c r="P633" s="4"/>
      <c r="Q633" s="4"/>
      <c r="R633" s="4"/>
    </row>
    <row r="634" spans="14:18" ht="12.75">
      <c r="N634" s="4"/>
      <c r="O634" s="4"/>
      <c r="P634" s="4"/>
      <c r="Q634" s="4"/>
      <c r="R634" s="4"/>
    </row>
    <row r="635" spans="14:18" ht="12.75">
      <c r="N635" s="4"/>
      <c r="O635" s="4"/>
      <c r="P635" s="4"/>
      <c r="Q635" s="4"/>
      <c r="R635" s="4"/>
    </row>
    <row r="636" spans="14:18" ht="12.75">
      <c r="N636" s="4"/>
      <c r="O636" s="4"/>
      <c r="P636" s="4"/>
      <c r="Q636" s="4"/>
      <c r="R636" s="4"/>
    </row>
    <row r="637" spans="14:18" ht="12.75">
      <c r="N637" s="4"/>
      <c r="O637" s="4"/>
      <c r="P637" s="4"/>
      <c r="Q637" s="4"/>
      <c r="R637" s="4"/>
    </row>
    <row r="638" spans="14:18" ht="12.75">
      <c r="N638" s="4"/>
      <c r="O638" s="4"/>
      <c r="P638" s="4"/>
      <c r="Q638" s="4"/>
      <c r="R638" s="4"/>
    </row>
    <row r="639" spans="14:18" ht="12.75">
      <c r="N639" s="4"/>
      <c r="O639" s="4"/>
      <c r="P639" s="4"/>
      <c r="Q639" s="4"/>
      <c r="R639" s="4"/>
    </row>
    <row r="640" spans="14:18" ht="12.75">
      <c r="N640" s="4"/>
      <c r="O640" s="4"/>
      <c r="P640" s="4"/>
      <c r="Q640" s="4"/>
      <c r="R640" s="4"/>
    </row>
    <row r="641" spans="14:18" ht="12.75">
      <c r="N641" s="4"/>
      <c r="O641" s="4"/>
      <c r="P641" s="4"/>
      <c r="Q641" s="4"/>
      <c r="R641" s="4"/>
    </row>
    <row r="642" spans="14:18" ht="12.75">
      <c r="N642" s="4"/>
      <c r="O642" s="4"/>
      <c r="P642" s="4"/>
      <c r="Q642" s="4"/>
      <c r="R642" s="4"/>
    </row>
    <row r="643" spans="14:18" ht="12.75">
      <c r="N643" s="4"/>
      <c r="O643" s="4"/>
      <c r="P643" s="4"/>
      <c r="Q643" s="4"/>
      <c r="R643" s="4"/>
    </row>
    <row r="644" spans="14:18" ht="12.75">
      <c r="N644" s="4"/>
      <c r="O644" s="4"/>
      <c r="P644" s="4"/>
      <c r="Q644" s="4"/>
      <c r="R644" s="4"/>
    </row>
    <row r="645" spans="14:18" ht="12.75">
      <c r="N645" s="4"/>
      <c r="O645" s="4"/>
      <c r="P645" s="4"/>
      <c r="Q645" s="4"/>
      <c r="R645" s="4"/>
    </row>
    <row r="646" spans="14:18" ht="12.75">
      <c r="N646" s="4"/>
      <c r="O646" s="4"/>
      <c r="P646" s="4"/>
      <c r="Q646" s="4"/>
      <c r="R646" s="4"/>
    </row>
    <row r="647" spans="14:18" ht="12.75">
      <c r="N647" s="4"/>
      <c r="O647" s="4"/>
      <c r="P647" s="4"/>
      <c r="Q647" s="4"/>
      <c r="R647" s="4"/>
    </row>
    <row r="648" spans="14:18" ht="12.75">
      <c r="N648" s="4"/>
      <c r="O648" s="4"/>
      <c r="P648" s="4"/>
      <c r="Q648" s="4"/>
      <c r="R648" s="4"/>
    </row>
    <row r="649" spans="14:18" ht="12.75">
      <c r="N649" s="4"/>
      <c r="O649" s="4"/>
      <c r="P649" s="4"/>
      <c r="Q649" s="4"/>
      <c r="R649" s="4"/>
    </row>
    <row r="650" spans="14:18" ht="12.75">
      <c r="N650" s="4"/>
      <c r="O650" s="4"/>
      <c r="P650" s="4"/>
      <c r="Q650" s="4"/>
      <c r="R650" s="4"/>
    </row>
    <row r="651" spans="14:18" ht="12.75">
      <c r="N651" s="4"/>
      <c r="O651" s="4"/>
      <c r="P651" s="4"/>
      <c r="Q651" s="4"/>
      <c r="R651" s="4"/>
    </row>
    <row r="652" spans="14:18" ht="12.75">
      <c r="N652" s="4"/>
      <c r="O652" s="4"/>
      <c r="P652" s="4"/>
      <c r="Q652" s="4"/>
      <c r="R652" s="4"/>
    </row>
    <row r="653" spans="14:18" ht="12.75">
      <c r="N653" s="4"/>
      <c r="O653" s="4"/>
      <c r="P653" s="4"/>
      <c r="Q653" s="4"/>
      <c r="R653" s="4"/>
    </row>
    <row r="654" spans="14:18" ht="12.75">
      <c r="N654" s="4"/>
      <c r="O654" s="4"/>
      <c r="P654" s="4"/>
      <c r="Q654" s="4"/>
      <c r="R654" s="4"/>
    </row>
    <row r="655" spans="14:18" ht="12.75">
      <c r="N655" s="4"/>
      <c r="O655" s="4"/>
      <c r="P655" s="4"/>
      <c r="Q655" s="4"/>
      <c r="R655" s="4"/>
    </row>
    <row r="656" spans="14:18" ht="12.75">
      <c r="N656" s="4"/>
      <c r="O656" s="4"/>
      <c r="P656" s="4"/>
      <c r="Q656" s="4"/>
      <c r="R656" s="4"/>
    </row>
    <row r="657" spans="14:18" ht="12.75">
      <c r="N657" s="4"/>
      <c r="O657" s="4"/>
      <c r="P657" s="4"/>
      <c r="Q657" s="4"/>
      <c r="R657" s="4"/>
    </row>
    <row r="658" spans="14:18" ht="12.75">
      <c r="N658" s="4"/>
      <c r="O658" s="4"/>
      <c r="P658" s="4"/>
      <c r="Q658" s="4"/>
      <c r="R658" s="4"/>
    </row>
    <row r="659" spans="14:18" ht="12.75">
      <c r="N659" s="4"/>
      <c r="O659" s="4"/>
      <c r="P659" s="4"/>
      <c r="Q659" s="4"/>
      <c r="R659" s="4"/>
    </row>
    <row r="660" spans="14:18" ht="12.75">
      <c r="N660" s="4"/>
      <c r="O660" s="4"/>
      <c r="P660" s="4"/>
      <c r="Q660" s="4"/>
      <c r="R660" s="4"/>
    </row>
    <row r="661" spans="14:18" ht="12.75">
      <c r="N661" s="4"/>
      <c r="O661" s="4"/>
      <c r="P661" s="4"/>
      <c r="Q661" s="4"/>
      <c r="R661" s="4"/>
    </row>
    <row r="662" spans="14:18" ht="12.75">
      <c r="N662" s="4"/>
      <c r="O662" s="4"/>
      <c r="P662" s="4"/>
      <c r="Q662" s="4"/>
      <c r="R662" s="4"/>
    </row>
    <row r="663" spans="14:18" ht="12.75">
      <c r="N663" s="4"/>
      <c r="O663" s="4"/>
      <c r="P663" s="4"/>
      <c r="Q663" s="4"/>
      <c r="R663" s="4"/>
    </row>
    <row r="664" spans="14:18" ht="12.75">
      <c r="N664" s="4"/>
      <c r="O664" s="4"/>
      <c r="P664" s="4"/>
      <c r="Q664" s="4"/>
      <c r="R664" s="4"/>
    </row>
    <row r="665" spans="14:18" ht="12.75">
      <c r="N665" s="4"/>
      <c r="O665" s="4"/>
      <c r="P665" s="4"/>
      <c r="Q665" s="4"/>
      <c r="R665" s="4"/>
    </row>
    <row r="666" spans="14:18" ht="12.75">
      <c r="N666" s="4"/>
      <c r="O666" s="4"/>
      <c r="P666" s="4"/>
      <c r="Q666" s="4"/>
      <c r="R666" s="4"/>
    </row>
    <row r="667" spans="14:18" ht="12.75">
      <c r="N667" s="4"/>
      <c r="O667" s="4"/>
      <c r="P667" s="4"/>
      <c r="Q667" s="4"/>
      <c r="R667" s="4"/>
    </row>
    <row r="668" spans="14:18" ht="12.75">
      <c r="N668" s="4"/>
      <c r="O668" s="4"/>
      <c r="P668" s="4"/>
      <c r="Q668" s="4"/>
      <c r="R668" s="4"/>
    </row>
    <row r="669" spans="14:18" ht="12.75">
      <c r="N669" s="4"/>
      <c r="O669" s="4"/>
      <c r="P669" s="4"/>
      <c r="Q669" s="4"/>
      <c r="R669" s="4"/>
    </row>
    <row r="670" spans="14:18" ht="12.75">
      <c r="N670" s="4"/>
      <c r="O670" s="4"/>
      <c r="P670" s="4"/>
      <c r="Q670" s="4"/>
      <c r="R670" s="4"/>
    </row>
    <row r="671" spans="14:18" ht="12.75">
      <c r="N671" s="4"/>
      <c r="O671" s="4"/>
      <c r="P671" s="4"/>
      <c r="Q671" s="4"/>
      <c r="R671" s="4"/>
    </row>
    <row r="672" spans="14:18" ht="12.75">
      <c r="N672" s="4"/>
      <c r="O672" s="4"/>
      <c r="P672" s="4"/>
      <c r="Q672" s="4"/>
      <c r="R672" s="4"/>
    </row>
    <row r="673" spans="14:18" ht="12.75">
      <c r="N673" s="4"/>
      <c r="O673" s="4"/>
      <c r="P673" s="4"/>
      <c r="Q673" s="4"/>
      <c r="R673" s="4"/>
    </row>
    <row r="674" spans="14:18" ht="12.75">
      <c r="N674" s="4"/>
      <c r="O674" s="4"/>
      <c r="P674" s="4"/>
      <c r="Q674" s="4"/>
      <c r="R674" s="4"/>
    </row>
    <row r="675" spans="14:18" ht="12.75">
      <c r="N675" s="4"/>
      <c r="O675" s="4"/>
      <c r="P675" s="4"/>
      <c r="Q675" s="4"/>
      <c r="R675" s="4"/>
    </row>
    <row r="676" spans="14:18" ht="12.75">
      <c r="N676" s="4"/>
      <c r="O676" s="4"/>
      <c r="P676" s="4"/>
      <c r="Q676" s="4"/>
      <c r="R676" s="4"/>
    </row>
    <row r="677" spans="14:18" ht="12.75">
      <c r="N677" s="4"/>
      <c r="O677" s="4"/>
      <c r="P677" s="4"/>
      <c r="Q677" s="4"/>
      <c r="R677" s="4"/>
    </row>
    <row r="678" spans="14:18" ht="12.75">
      <c r="N678" s="4"/>
      <c r="O678" s="4"/>
      <c r="P678" s="4"/>
      <c r="Q678" s="4"/>
      <c r="R678" s="4"/>
    </row>
    <row r="679" spans="14:18" ht="12.75">
      <c r="N679" s="4"/>
      <c r="O679" s="4"/>
      <c r="P679" s="4"/>
      <c r="Q679" s="4"/>
      <c r="R679" s="4"/>
    </row>
    <row r="680" spans="14:18" ht="12.75">
      <c r="N680" s="4"/>
      <c r="O680" s="4"/>
      <c r="P680" s="4"/>
      <c r="Q680" s="4"/>
      <c r="R680" s="4"/>
    </row>
    <row r="681" spans="14:18" ht="12.75">
      <c r="N681" s="4"/>
      <c r="O681" s="4"/>
      <c r="P681" s="4"/>
      <c r="Q681" s="4"/>
      <c r="R681" s="4"/>
    </row>
    <row r="682" spans="14:18" ht="12.75">
      <c r="N682" s="4"/>
      <c r="O682" s="4"/>
      <c r="P682" s="4"/>
      <c r="Q682" s="4"/>
      <c r="R682" s="4"/>
    </row>
    <row r="683" spans="14:18" ht="12.75">
      <c r="N683" s="4"/>
      <c r="O683" s="4"/>
      <c r="P683" s="4"/>
      <c r="Q683" s="4"/>
      <c r="R683" s="4"/>
    </row>
    <row r="684" spans="14:18" ht="12.75">
      <c r="N684" s="4"/>
      <c r="O684" s="4"/>
      <c r="P684" s="4"/>
      <c r="Q684" s="4"/>
      <c r="R684" s="4"/>
    </row>
    <row r="685" spans="14:18" ht="12.75">
      <c r="N685" s="4"/>
      <c r="O685" s="4"/>
      <c r="P685" s="4"/>
      <c r="Q685" s="4"/>
      <c r="R685" s="4"/>
    </row>
    <row r="686" spans="14:18" ht="12.75">
      <c r="N686" s="4"/>
      <c r="O686" s="4"/>
      <c r="P686" s="4"/>
      <c r="Q686" s="4"/>
      <c r="R686" s="4"/>
    </row>
    <row r="687" spans="14:18" ht="12.75">
      <c r="N687" s="4"/>
      <c r="O687" s="4"/>
      <c r="P687" s="4"/>
      <c r="Q687" s="4"/>
      <c r="R687" s="4"/>
    </row>
    <row r="688" spans="14:18" ht="12.75">
      <c r="N688" s="4"/>
      <c r="O688" s="4"/>
      <c r="P688" s="4"/>
      <c r="Q688" s="4"/>
      <c r="R688" s="4"/>
    </row>
    <row r="689" spans="14:18" ht="12.75">
      <c r="N689" s="4"/>
      <c r="O689" s="4"/>
      <c r="P689" s="4"/>
      <c r="Q689" s="4"/>
      <c r="R689" s="4"/>
    </row>
    <row r="690" spans="14:18" ht="12.75">
      <c r="N690" s="4"/>
      <c r="O690" s="4"/>
      <c r="P690" s="4"/>
      <c r="Q690" s="4"/>
      <c r="R690" s="4"/>
    </row>
    <row r="691" spans="14:18" ht="12.75">
      <c r="N691" s="4"/>
      <c r="O691" s="4"/>
      <c r="P691" s="4"/>
      <c r="Q691" s="4"/>
      <c r="R691" s="4"/>
    </row>
    <row r="692" spans="14:18" ht="12.75">
      <c r="N692" s="4"/>
      <c r="O692" s="4"/>
      <c r="P692" s="4"/>
      <c r="Q692" s="4"/>
      <c r="R692" s="4"/>
    </row>
    <row r="693" spans="14:18" ht="12.75">
      <c r="N693" s="4"/>
      <c r="O693" s="4"/>
      <c r="P693" s="4"/>
      <c r="Q693" s="4"/>
      <c r="R693" s="4"/>
    </row>
    <row r="694" spans="14:18" ht="12.75">
      <c r="N694" s="4"/>
      <c r="O694" s="4"/>
      <c r="P694" s="4"/>
      <c r="Q694" s="4"/>
      <c r="R694" s="4"/>
    </row>
    <row r="695" spans="14:18" ht="12.75">
      <c r="N695" s="4"/>
      <c r="O695" s="4"/>
      <c r="P695" s="4"/>
      <c r="Q695" s="4"/>
      <c r="R695" s="4"/>
    </row>
    <row r="696" spans="14:18" ht="12.75">
      <c r="N696" s="4"/>
      <c r="O696" s="4"/>
      <c r="P696" s="4"/>
      <c r="Q696" s="4"/>
      <c r="R696" s="4"/>
    </row>
    <row r="697" spans="14:18" ht="12.75">
      <c r="N697" s="4"/>
      <c r="O697" s="4"/>
      <c r="P697" s="4"/>
      <c r="Q697" s="4"/>
      <c r="R697" s="4"/>
    </row>
    <row r="698" spans="14:18" ht="12.75">
      <c r="N698" s="4"/>
      <c r="O698" s="4"/>
      <c r="P698" s="4"/>
      <c r="Q698" s="4"/>
      <c r="R698" s="4"/>
    </row>
    <row r="699" spans="14:18" ht="12.75">
      <c r="N699" s="4"/>
      <c r="O699" s="4"/>
      <c r="P699" s="4"/>
      <c r="Q699" s="4"/>
      <c r="R699" s="4"/>
    </row>
    <row r="700" spans="14:18" ht="12.75">
      <c r="N700" s="4"/>
      <c r="O700" s="4"/>
      <c r="P700" s="4"/>
      <c r="Q700" s="4"/>
      <c r="R700" s="4"/>
    </row>
    <row r="701" spans="14:18" ht="12.75">
      <c r="N701" s="4"/>
      <c r="O701" s="4"/>
      <c r="P701" s="4"/>
      <c r="Q701" s="4"/>
      <c r="R701" s="4"/>
    </row>
    <row r="702" spans="14:18" ht="12.75">
      <c r="N702" s="4"/>
      <c r="O702" s="4"/>
      <c r="P702" s="4"/>
      <c r="Q702" s="4"/>
      <c r="R702" s="4"/>
    </row>
    <row r="703" spans="14:18" ht="12.75">
      <c r="N703" s="4"/>
      <c r="O703" s="4"/>
      <c r="P703" s="4"/>
      <c r="Q703" s="4"/>
      <c r="R703" s="4"/>
    </row>
    <row r="704" spans="14:18" ht="12.75">
      <c r="N704" s="4"/>
      <c r="O704" s="4"/>
      <c r="P704" s="4"/>
      <c r="Q704" s="4"/>
      <c r="R704" s="4"/>
    </row>
    <row r="705" spans="14:18" ht="12.75">
      <c r="N705" s="4"/>
      <c r="O705" s="4"/>
      <c r="P705" s="4"/>
      <c r="Q705" s="4"/>
      <c r="R705" s="4"/>
    </row>
    <row r="706" spans="14:18" ht="12.75">
      <c r="N706" s="4"/>
      <c r="O706" s="4"/>
      <c r="P706" s="4"/>
      <c r="Q706" s="4"/>
      <c r="R706" s="4"/>
    </row>
    <row r="707" spans="14:18" ht="12.75">
      <c r="N707" s="4"/>
      <c r="O707" s="4"/>
      <c r="P707" s="4"/>
      <c r="Q707" s="4"/>
      <c r="R707" s="4"/>
    </row>
    <row r="708" spans="14:18" ht="12.75">
      <c r="N708" s="4"/>
      <c r="O708" s="4"/>
      <c r="P708" s="4"/>
      <c r="Q708" s="4"/>
      <c r="R708" s="4"/>
    </row>
    <row r="709" spans="14:18" ht="12.75">
      <c r="N709" s="4"/>
      <c r="O709" s="4"/>
      <c r="P709" s="4"/>
      <c r="Q709" s="4"/>
      <c r="R709" s="4"/>
    </row>
    <row r="710" spans="14:18" ht="12.75">
      <c r="N710" s="4"/>
      <c r="O710" s="4"/>
      <c r="P710" s="4"/>
      <c r="Q710" s="4"/>
      <c r="R710" s="4"/>
    </row>
    <row r="711" spans="14:18" ht="12.75">
      <c r="N711" s="4"/>
      <c r="O711" s="4"/>
      <c r="P711" s="4"/>
      <c r="Q711" s="4"/>
      <c r="R711" s="4"/>
    </row>
    <row r="712" spans="14:18" ht="12.75">
      <c r="N712" s="4"/>
      <c r="O712" s="4"/>
      <c r="P712" s="4"/>
      <c r="Q712" s="4"/>
      <c r="R712" s="4"/>
    </row>
    <row r="713" spans="14:18" ht="12.75">
      <c r="N713" s="4"/>
      <c r="O713" s="4"/>
      <c r="P713" s="4"/>
      <c r="Q713" s="4"/>
      <c r="R713" s="4"/>
    </row>
    <row r="714" spans="14:18" ht="12.75">
      <c r="N714" s="4"/>
      <c r="O714" s="4"/>
      <c r="P714" s="4"/>
      <c r="Q714" s="4"/>
      <c r="R714" s="4"/>
    </row>
    <row r="715" spans="14:18" ht="12.75">
      <c r="N715" s="4"/>
      <c r="O715" s="4"/>
      <c r="P715" s="4"/>
      <c r="Q715" s="4"/>
      <c r="R715" s="4"/>
    </row>
    <row r="716" spans="14:18" ht="12.75">
      <c r="N716" s="4"/>
      <c r="O716" s="4"/>
      <c r="P716" s="4"/>
      <c r="Q716" s="4"/>
      <c r="R716" s="4"/>
    </row>
    <row r="717" spans="14:18" ht="12.75">
      <c r="N717" s="4"/>
      <c r="O717" s="4"/>
      <c r="P717" s="4"/>
      <c r="Q717" s="4"/>
      <c r="R717" s="4"/>
    </row>
    <row r="718" spans="14:18" ht="12.75">
      <c r="N718" s="4"/>
      <c r="O718" s="4"/>
      <c r="P718" s="4"/>
      <c r="Q718" s="4"/>
      <c r="R718" s="4"/>
    </row>
    <row r="719" spans="14:18" ht="12.75">
      <c r="N719" s="4"/>
      <c r="O719" s="4"/>
      <c r="P719" s="4"/>
      <c r="Q719" s="4"/>
      <c r="R719" s="4"/>
    </row>
    <row r="720" spans="14:18" ht="12.75">
      <c r="N720" s="4"/>
      <c r="O720" s="4"/>
      <c r="P720" s="4"/>
      <c r="Q720" s="4"/>
      <c r="R720" s="4"/>
    </row>
    <row r="721" spans="14:18" ht="12.75">
      <c r="N721" s="4"/>
      <c r="O721" s="4"/>
      <c r="P721" s="4"/>
      <c r="Q721" s="4"/>
      <c r="R721" s="4"/>
    </row>
    <row r="722" spans="14:18" ht="12.75">
      <c r="N722" s="4"/>
      <c r="O722" s="4"/>
      <c r="P722" s="4"/>
      <c r="Q722" s="4"/>
      <c r="R722" s="4"/>
    </row>
    <row r="723" spans="14:18" ht="12.75">
      <c r="N723" s="4"/>
      <c r="O723" s="4"/>
      <c r="P723" s="4"/>
      <c r="Q723" s="4"/>
      <c r="R723" s="4"/>
    </row>
    <row r="724" spans="14:18" ht="12.75">
      <c r="N724" s="4"/>
      <c r="O724" s="4"/>
      <c r="P724" s="4"/>
      <c r="Q724" s="4"/>
      <c r="R724" s="4"/>
    </row>
    <row r="725" spans="14:18" ht="12.75">
      <c r="N725" s="4"/>
      <c r="O725" s="4"/>
      <c r="P725" s="4"/>
      <c r="Q725" s="4"/>
      <c r="R725" s="4"/>
    </row>
    <row r="726" spans="14:18" ht="12.75">
      <c r="N726" s="4"/>
      <c r="O726" s="4"/>
      <c r="P726" s="4"/>
      <c r="Q726" s="4"/>
      <c r="R726" s="4"/>
    </row>
    <row r="727" spans="14:18" ht="12.75">
      <c r="N727" s="4"/>
      <c r="O727" s="4"/>
      <c r="P727" s="4"/>
      <c r="Q727" s="4"/>
      <c r="R727" s="4"/>
    </row>
    <row r="728" spans="14:18" ht="12.75">
      <c r="N728" s="4"/>
      <c r="O728" s="4"/>
      <c r="P728" s="4"/>
      <c r="Q728" s="4"/>
      <c r="R728" s="4"/>
    </row>
    <row r="729" spans="14:18" ht="12.75">
      <c r="N729" s="4"/>
      <c r="O729" s="4"/>
      <c r="P729" s="4"/>
      <c r="Q729" s="4"/>
      <c r="R729" s="4"/>
    </row>
    <row r="730" spans="14:18" ht="12.75">
      <c r="N730" s="4"/>
      <c r="O730" s="4"/>
      <c r="P730" s="4"/>
      <c r="Q730" s="4"/>
      <c r="R730" s="4"/>
    </row>
    <row r="731" spans="14:18" ht="12.75">
      <c r="N731" s="4"/>
      <c r="O731" s="4"/>
      <c r="P731" s="4"/>
      <c r="Q731" s="4"/>
      <c r="R731" s="4"/>
    </row>
    <row r="732" spans="14:18" ht="12.75">
      <c r="N732" s="4"/>
      <c r="O732" s="4"/>
      <c r="P732" s="4"/>
      <c r="Q732" s="4"/>
      <c r="R732" s="4"/>
    </row>
    <row r="733" spans="14:18" ht="12.75">
      <c r="N733" s="4"/>
      <c r="O733" s="4"/>
      <c r="P733" s="4"/>
      <c r="Q733" s="4"/>
      <c r="R733" s="4"/>
    </row>
    <row r="734" spans="14:18" ht="12.75">
      <c r="N734" s="4"/>
      <c r="O734" s="4"/>
      <c r="P734" s="4"/>
      <c r="Q734" s="4"/>
      <c r="R734" s="4"/>
    </row>
    <row r="735" spans="14:18" ht="12.75">
      <c r="N735" s="4"/>
      <c r="O735" s="4"/>
      <c r="P735" s="4"/>
      <c r="Q735" s="4"/>
      <c r="R735" s="4"/>
    </row>
    <row r="736" spans="14:18" ht="12.75">
      <c r="N736" s="4"/>
      <c r="O736" s="4"/>
      <c r="P736" s="4"/>
      <c r="Q736" s="4"/>
      <c r="R736" s="4"/>
    </row>
    <row r="737" spans="14:18" ht="12.75">
      <c r="N737" s="4"/>
      <c r="O737" s="4"/>
      <c r="P737" s="4"/>
      <c r="Q737" s="4"/>
      <c r="R737" s="4"/>
    </row>
    <row r="738" spans="14:18" ht="12.75">
      <c r="N738" s="4"/>
      <c r="O738" s="4"/>
      <c r="P738" s="4"/>
      <c r="Q738" s="4"/>
      <c r="R738" s="4"/>
    </row>
    <row r="739" spans="14:18" ht="12.75">
      <c r="N739" s="4"/>
      <c r="O739" s="4"/>
      <c r="P739" s="4"/>
      <c r="Q739" s="4"/>
      <c r="R739" s="4"/>
    </row>
    <row r="740" spans="14:18" ht="12.75">
      <c r="N740" s="4"/>
      <c r="O740" s="4"/>
      <c r="P740" s="4"/>
      <c r="Q740" s="4"/>
      <c r="R740" s="4"/>
    </row>
    <row r="741" spans="14:18" ht="12.75">
      <c r="N741" s="4"/>
      <c r="O741" s="4"/>
      <c r="P741" s="4"/>
      <c r="Q741" s="4"/>
      <c r="R741" s="4"/>
    </row>
    <row r="742" spans="14:18" ht="12.75">
      <c r="N742" s="4"/>
      <c r="O742" s="4"/>
      <c r="P742" s="4"/>
      <c r="Q742" s="4"/>
      <c r="R742" s="4"/>
    </row>
    <row r="743" spans="14:18" ht="12.75">
      <c r="N743" s="4"/>
      <c r="O743" s="4"/>
      <c r="P743" s="4"/>
      <c r="Q743" s="4"/>
      <c r="R743" s="4"/>
    </row>
    <row r="744" spans="14:18" ht="12.75">
      <c r="N744" s="4"/>
      <c r="O744" s="4"/>
      <c r="P744" s="4"/>
      <c r="Q744" s="4"/>
      <c r="R744" s="4"/>
    </row>
    <row r="745" spans="14:18" ht="12.75">
      <c r="N745" s="4"/>
      <c r="O745" s="4"/>
      <c r="P745" s="4"/>
      <c r="Q745" s="4"/>
      <c r="R745" s="4"/>
    </row>
    <row r="746" spans="14:18" ht="12.75">
      <c r="N746" s="4"/>
      <c r="O746" s="4"/>
      <c r="P746" s="4"/>
      <c r="Q746" s="4"/>
      <c r="R746" s="4"/>
    </row>
    <row r="747" spans="14:18" ht="12.75">
      <c r="N747" s="4"/>
      <c r="O747" s="4"/>
      <c r="P747" s="4"/>
      <c r="Q747" s="4"/>
      <c r="R747" s="4"/>
    </row>
    <row r="748" spans="14:18" ht="12.75">
      <c r="N748" s="4"/>
      <c r="O748" s="4"/>
      <c r="P748" s="4"/>
      <c r="Q748" s="4"/>
      <c r="R748" s="4"/>
    </row>
    <row r="749" spans="14:18" ht="12.75">
      <c r="N749" s="4"/>
      <c r="O749" s="4"/>
      <c r="P749" s="4"/>
      <c r="Q749" s="4"/>
      <c r="R749" s="4"/>
    </row>
    <row r="750" spans="14:18" ht="12.75">
      <c r="N750" s="4"/>
      <c r="O750" s="4"/>
      <c r="P750" s="4"/>
      <c r="Q750" s="4"/>
      <c r="R750" s="4"/>
    </row>
    <row r="751" spans="14:18" ht="12.75">
      <c r="N751" s="4"/>
      <c r="O751" s="4"/>
      <c r="P751" s="4"/>
      <c r="Q751" s="4"/>
      <c r="R751" s="4"/>
    </row>
    <row r="752" spans="14:18" ht="12.75">
      <c r="N752" s="4"/>
      <c r="O752" s="4"/>
      <c r="P752" s="4"/>
      <c r="Q752" s="4"/>
      <c r="R752" s="4"/>
    </row>
    <row r="753" spans="14:18" ht="12.75">
      <c r="N753" s="4"/>
      <c r="O753" s="4"/>
      <c r="P753" s="4"/>
      <c r="Q753" s="4"/>
      <c r="R753" s="4"/>
    </row>
    <row r="754" spans="14:18" ht="12.75">
      <c r="N754" s="4"/>
      <c r="O754" s="4"/>
      <c r="P754" s="4"/>
      <c r="Q754" s="4"/>
      <c r="R754" s="4"/>
    </row>
    <row r="755" spans="14:18" ht="12.75">
      <c r="N755" s="4"/>
      <c r="O755" s="4"/>
      <c r="P755" s="4"/>
      <c r="Q755" s="4"/>
      <c r="R755" s="4"/>
    </row>
    <row r="756" spans="14:18" ht="12.75">
      <c r="N756" s="4"/>
      <c r="O756" s="4"/>
      <c r="P756" s="4"/>
      <c r="Q756" s="4"/>
      <c r="R756" s="4"/>
    </row>
    <row r="757" spans="14:18" ht="12.75">
      <c r="N757" s="4"/>
      <c r="O757" s="4"/>
      <c r="P757" s="4"/>
      <c r="Q757" s="4"/>
      <c r="R757" s="4"/>
    </row>
    <row r="758" spans="14:18" ht="12.75">
      <c r="N758" s="4"/>
      <c r="O758" s="4"/>
      <c r="P758" s="4"/>
      <c r="Q758" s="4"/>
      <c r="R758" s="4"/>
    </row>
    <row r="759" spans="14:18" ht="12.75">
      <c r="N759" s="4"/>
      <c r="O759" s="4"/>
      <c r="P759" s="4"/>
      <c r="Q759" s="4"/>
      <c r="R759" s="4"/>
    </row>
    <row r="760" spans="14:18" ht="12.75">
      <c r="N760" s="4"/>
      <c r="O760" s="4"/>
      <c r="P760" s="4"/>
      <c r="Q760" s="4"/>
      <c r="R760" s="4"/>
    </row>
    <row r="761" spans="14:18" ht="12.75">
      <c r="N761" s="4"/>
      <c r="O761" s="4"/>
      <c r="P761" s="4"/>
      <c r="Q761" s="4"/>
      <c r="R761" s="4"/>
    </row>
    <row r="762" spans="14:18" ht="12.75">
      <c r="N762" s="4"/>
      <c r="O762" s="4"/>
      <c r="P762" s="4"/>
      <c r="Q762" s="4"/>
      <c r="R762" s="4"/>
    </row>
    <row r="763" spans="14:18" ht="12.75">
      <c r="N763" s="4"/>
      <c r="O763" s="4"/>
      <c r="P763" s="4"/>
      <c r="Q763" s="4"/>
      <c r="R763" s="4"/>
    </row>
    <row r="764" spans="14:18" ht="12.75">
      <c r="N764" s="4"/>
      <c r="O764" s="4"/>
      <c r="P764" s="4"/>
      <c r="Q764" s="4"/>
      <c r="R764" s="4"/>
    </row>
    <row r="765" spans="14:18" ht="12.75">
      <c r="N765" s="4"/>
      <c r="O765" s="4"/>
      <c r="P765" s="4"/>
      <c r="Q765" s="4"/>
      <c r="R765" s="4"/>
    </row>
    <row r="766" spans="14:18" ht="12.75">
      <c r="N766" s="4"/>
      <c r="O766" s="4"/>
      <c r="P766" s="4"/>
      <c r="Q766" s="4"/>
      <c r="R766" s="4"/>
    </row>
    <row r="767" spans="14:18" ht="12.75">
      <c r="N767" s="4"/>
      <c r="O767" s="4"/>
      <c r="P767" s="4"/>
      <c r="Q767" s="4"/>
      <c r="R767" s="4"/>
    </row>
    <row r="768" spans="14:18" ht="12.75">
      <c r="N768" s="4"/>
      <c r="O768" s="4"/>
      <c r="P768" s="4"/>
      <c r="Q768" s="4"/>
      <c r="R768" s="4"/>
    </row>
    <row r="769" spans="14:18" ht="12.75">
      <c r="N769" s="4"/>
      <c r="O769" s="4"/>
      <c r="P769" s="4"/>
      <c r="Q769" s="4"/>
      <c r="R769" s="4"/>
    </row>
    <row r="770" spans="14:18" ht="12.75">
      <c r="N770" s="4"/>
      <c r="O770" s="4"/>
      <c r="P770" s="4"/>
      <c r="Q770" s="4"/>
      <c r="R770" s="4"/>
    </row>
    <row r="771" spans="14:18" ht="12.75">
      <c r="N771" s="4"/>
      <c r="O771" s="4"/>
      <c r="P771" s="4"/>
      <c r="Q771" s="4"/>
      <c r="R771" s="4"/>
    </row>
    <row r="772" spans="14:18" ht="12.75">
      <c r="N772" s="4"/>
      <c r="O772" s="4"/>
      <c r="P772" s="4"/>
      <c r="Q772" s="4"/>
      <c r="R772" s="4"/>
    </row>
    <row r="773" spans="14:18" ht="12.75">
      <c r="N773" s="4"/>
      <c r="O773" s="4"/>
      <c r="P773" s="4"/>
      <c r="Q773" s="4"/>
      <c r="R773" s="4"/>
    </row>
    <row r="774" spans="14:18" ht="12.75">
      <c r="N774" s="4"/>
      <c r="O774" s="4"/>
      <c r="P774" s="4"/>
      <c r="Q774" s="4"/>
      <c r="R774" s="4"/>
    </row>
    <row r="775" spans="14:18" ht="12.75">
      <c r="N775" s="4"/>
      <c r="O775" s="4"/>
      <c r="P775" s="4"/>
      <c r="Q775" s="4"/>
      <c r="R775" s="4"/>
    </row>
    <row r="776" spans="14:18" ht="12.75">
      <c r="N776" s="4"/>
      <c r="O776" s="4"/>
      <c r="P776" s="4"/>
      <c r="Q776" s="4"/>
      <c r="R776" s="4"/>
    </row>
    <row r="777" spans="14:18" ht="12.75">
      <c r="N777" s="4"/>
      <c r="O777" s="4"/>
      <c r="P777" s="4"/>
      <c r="Q777" s="4"/>
      <c r="R777" s="4"/>
    </row>
    <row r="778" spans="14:18" ht="12.75">
      <c r="N778" s="4"/>
      <c r="O778" s="4"/>
      <c r="P778" s="4"/>
      <c r="Q778" s="4"/>
      <c r="R778" s="4"/>
    </row>
    <row r="779" spans="14:18" ht="12.75">
      <c r="N779" s="4"/>
      <c r="O779" s="4"/>
      <c r="P779" s="4"/>
      <c r="Q779" s="4"/>
      <c r="R779" s="4"/>
    </row>
    <row r="780" spans="14:18" ht="12.75">
      <c r="N780" s="4"/>
      <c r="O780" s="4"/>
      <c r="P780" s="4"/>
      <c r="Q780" s="4"/>
      <c r="R780" s="4"/>
    </row>
    <row r="781" spans="14:18" ht="12.75">
      <c r="N781" s="4"/>
      <c r="O781" s="4"/>
      <c r="P781" s="4"/>
      <c r="Q781" s="4"/>
      <c r="R781" s="4"/>
    </row>
    <row r="782" spans="14:18" ht="12.75">
      <c r="N782" s="4"/>
      <c r="O782" s="4"/>
      <c r="P782" s="4"/>
      <c r="Q782" s="4"/>
      <c r="R782" s="4"/>
    </row>
    <row r="783" spans="14:18" ht="12.75">
      <c r="N783" s="4"/>
      <c r="O783" s="4"/>
      <c r="P783" s="4"/>
      <c r="Q783" s="4"/>
      <c r="R783" s="4"/>
    </row>
    <row r="784" spans="14:18" ht="12.75">
      <c r="N784" s="4"/>
      <c r="O784" s="4"/>
      <c r="P784" s="4"/>
      <c r="Q784" s="4"/>
      <c r="R784" s="4"/>
    </row>
    <row r="785" spans="14:18" ht="12.75">
      <c r="N785" s="4"/>
      <c r="O785" s="4"/>
      <c r="P785" s="4"/>
      <c r="Q785" s="4"/>
      <c r="R785" s="4"/>
    </row>
    <row r="786" spans="14:18" ht="12.75">
      <c r="N786" s="4"/>
      <c r="O786" s="4"/>
      <c r="P786" s="4"/>
      <c r="Q786" s="4"/>
      <c r="R786" s="4"/>
    </row>
    <row r="787" spans="14:18" ht="12.75">
      <c r="N787" s="4"/>
      <c r="O787" s="4"/>
      <c r="P787" s="4"/>
      <c r="Q787" s="4"/>
      <c r="R787" s="4"/>
    </row>
    <row r="788" spans="14:18" ht="12.75">
      <c r="N788" s="4"/>
      <c r="O788" s="4"/>
      <c r="P788" s="4"/>
      <c r="Q788" s="4"/>
      <c r="R788" s="4"/>
    </row>
    <row r="789" spans="14:18" ht="12.75">
      <c r="N789" s="4"/>
      <c r="O789" s="4"/>
      <c r="P789" s="4"/>
      <c r="Q789" s="4"/>
      <c r="R789" s="4"/>
    </row>
    <row r="790" spans="14:18" ht="12.75">
      <c r="N790" s="4"/>
      <c r="O790" s="4"/>
      <c r="P790" s="4"/>
      <c r="Q790" s="4"/>
      <c r="R790" s="4"/>
    </row>
    <row r="791" spans="14:18" ht="12.75">
      <c r="N791" s="4"/>
      <c r="O791" s="4"/>
      <c r="P791" s="4"/>
      <c r="Q791" s="4"/>
      <c r="R791" s="4"/>
    </row>
    <row r="792" spans="14:18" ht="12.75">
      <c r="N792" s="4"/>
      <c r="O792" s="4"/>
      <c r="P792" s="4"/>
      <c r="Q792" s="4"/>
      <c r="R792" s="4"/>
    </row>
    <row r="793" spans="14:18" ht="12.75">
      <c r="N793" s="4"/>
      <c r="O793" s="4"/>
      <c r="P793" s="4"/>
      <c r="Q793" s="4"/>
      <c r="R793" s="4"/>
    </row>
    <row r="794" spans="14:18" ht="12.75">
      <c r="N794" s="4"/>
      <c r="O794" s="4"/>
      <c r="P794" s="4"/>
      <c r="Q794" s="4"/>
      <c r="R794" s="4"/>
    </row>
    <row r="795" spans="14:18" ht="12.75">
      <c r="N795" s="4"/>
      <c r="O795" s="4"/>
      <c r="P795" s="4"/>
      <c r="Q795" s="4"/>
      <c r="R795" s="4"/>
    </row>
    <row r="796" spans="14:18" ht="12.75">
      <c r="N796" s="4"/>
      <c r="O796" s="4"/>
      <c r="P796" s="4"/>
      <c r="Q796" s="4"/>
      <c r="R796" s="4"/>
    </row>
    <row r="797" spans="14:18" ht="12.75">
      <c r="N797" s="4"/>
      <c r="O797" s="4"/>
      <c r="P797" s="4"/>
      <c r="Q797" s="4"/>
      <c r="R797" s="4"/>
    </row>
    <row r="798" spans="14:18" ht="12.75">
      <c r="N798" s="4"/>
      <c r="O798" s="4"/>
      <c r="P798" s="4"/>
      <c r="Q798" s="4"/>
      <c r="R798" s="4"/>
    </row>
    <row r="799" spans="14:18" ht="12.75">
      <c r="N799" s="4"/>
      <c r="O799" s="4"/>
      <c r="P799" s="4"/>
      <c r="Q799" s="4"/>
      <c r="R799" s="4"/>
    </row>
    <row r="800" spans="14:18" ht="12.75">
      <c r="N800" s="4"/>
      <c r="O800" s="4"/>
      <c r="P800" s="4"/>
      <c r="Q800" s="4"/>
      <c r="R800" s="4"/>
    </row>
    <row r="801" spans="14:18" ht="12.75">
      <c r="N801" s="4"/>
      <c r="O801" s="4"/>
      <c r="P801" s="4"/>
      <c r="Q801" s="4"/>
      <c r="R801" s="4"/>
    </row>
    <row r="802" spans="14:18" ht="12.75">
      <c r="N802" s="4"/>
      <c r="O802" s="4"/>
      <c r="P802" s="4"/>
      <c r="Q802" s="4"/>
      <c r="R802" s="4"/>
    </row>
    <row r="803" spans="14:18" ht="12.75">
      <c r="N803" s="4"/>
      <c r="O803" s="4"/>
      <c r="P803" s="4"/>
      <c r="Q803" s="4"/>
      <c r="R803" s="4"/>
    </row>
    <row r="804" spans="14:18" ht="12.75">
      <c r="N804" s="4"/>
      <c r="O804" s="4"/>
      <c r="P804" s="4"/>
      <c r="Q804" s="4"/>
      <c r="R804" s="4"/>
    </row>
    <row r="805" spans="14:18" ht="12.75">
      <c r="N805" s="4"/>
      <c r="O805" s="4"/>
      <c r="P805" s="4"/>
      <c r="Q805" s="4"/>
      <c r="R805" s="4"/>
    </row>
    <row r="806" spans="14:18" ht="12.75">
      <c r="N806" s="4"/>
      <c r="O806" s="4"/>
      <c r="P806" s="4"/>
      <c r="Q806" s="4"/>
      <c r="R806" s="4"/>
    </row>
    <row r="807" spans="14:18" ht="12.75">
      <c r="N807" s="4"/>
      <c r="O807" s="4"/>
      <c r="P807" s="4"/>
      <c r="Q807" s="4"/>
      <c r="R807" s="4"/>
    </row>
    <row r="808" spans="14:18" ht="12.75">
      <c r="N808" s="4"/>
      <c r="O808" s="4"/>
      <c r="P808" s="4"/>
      <c r="Q808" s="4"/>
      <c r="R808" s="4"/>
    </row>
    <row r="809" spans="14:18" ht="12.75">
      <c r="N809" s="4"/>
      <c r="O809" s="4"/>
      <c r="P809" s="4"/>
      <c r="Q809" s="4"/>
      <c r="R809" s="4"/>
    </row>
    <row r="810" spans="14:18" ht="12.75">
      <c r="N810" s="4"/>
      <c r="O810" s="4"/>
      <c r="P810" s="4"/>
      <c r="Q810" s="4"/>
      <c r="R810" s="4"/>
    </row>
    <row r="811" spans="14:18" ht="12.75">
      <c r="N811" s="4"/>
      <c r="O811" s="4"/>
      <c r="P811" s="4"/>
      <c r="Q811" s="4"/>
      <c r="R811" s="4"/>
    </row>
    <row r="812" spans="14:18" ht="12.75">
      <c r="N812" s="4"/>
      <c r="O812" s="4"/>
      <c r="P812" s="4"/>
      <c r="Q812" s="4"/>
      <c r="R812" s="4"/>
    </row>
    <row r="813" spans="14:18" ht="12.75">
      <c r="N813" s="4"/>
      <c r="O813" s="4"/>
      <c r="P813" s="4"/>
      <c r="Q813" s="4"/>
      <c r="R813" s="4"/>
    </row>
    <row r="814" spans="14:18" ht="12.75">
      <c r="N814" s="4"/>
      <c r="O814" s="4"/>
      <c r="P814" s="4"/>
      <c r="Q814" s="4"/>
      <c r="R814" s="4"/>
    </row>
    <row r="815" spans="14:18" ht="12.75">
      <c r="N815" s="4"/>
      <c r="O815" s="4"/>
      <c r="P815" s="4"/>
      <c r="Q815" s="4"/>
      <c r="R815" s="4"/>
    </row>
    <row r="816" spans="14:18" ht="12.75">
      <c r="N816" s="4"/>
      <c r="O816" s="4"/>
      <c r="P816" s="4"/>
      <c r="Q816" s="4"/>
      <c r="R816" s="4"/>
    </row>
    <row r="817" spans="14:18" ht="12.75">
      <c r="N817" s="4"/>
      <c r="O817" s="4"/>
      <c r="P817" s="4"/>
      <c r="Q817" s="4"/>
      <c r="R817" s="4"/>
    </row>
    <row r="818" spans="14:18" ht="12.75">
      <c r="N818" s="4"/>
      <c r="O818" s="4"/>
      <c r="P818" s="4"/>
      <c r="Q818" s="4"/>
      <c r="R818" s="4"/>
    </row>
    <row r="819" spans="14:18" ht="12.75">
      <c r="N819" s="4"/>
      <c r="O819" s="4"/>
      <c r="P819" s="4"/>
      <c r="Q819" s="4"/>
      <c r="R819" s="4"/>
    </row>
    <row r="820" spans="14:18" ht="12.75">
      <c r="N820" s="4"/>
      <c r="O820" s="4"/>
      <c r="P820" s="4"/>
      <c r="Q820" s="4"/>
      <c r="R820" s="4"/>
    </row>
    <row r="821" spans="14:18" ht="12.75">
      <c r="N821" s="4"/>
      <c r="O821" s="4"/>
      <c r="P821" s="4"/>
      <c r="Q821" s="4"/>
      <c r="R821" s="4"/>
    </row>
    <row r="822" spans="14:18" ht="12.75">
      <c r="N822" s="4"/>
      <c r="O822" s="4"/>
      <c r="P822" s="4"/>
      <c r="Q822" s="4"/>
      <c r="R822" s="4"/>
    </row>
    <row r="823" spans="14:18" ht="12.75">
      <c r="N823" s="4"/>
      <c r="O823" s="4"/>
      <c r="P823" s="4"/>
      <c r="Q823" s="4"/>
      <c r="R823" s="4"/>
    </row>
    <row r="824" spans="14:18" ht="12.75">
      <c r="N824" s="4"/>
      <c r="O824" s="4"/>
      <c r="P824" s="4"/>
      <c r="Q824" s="4"/>
      <c r="R824" s="4"/>
    </row>
    <row r="825" spans="14:18" ht="12.75">
      <c r="N825" s="4"/>
      <c r="O825" s="4"/>
      <c r="P825" s="4"/>
      <c r="Q825" s="4"/>
      <c r="R825" s="4"/>
    </row>
    <row r="826" spans="14:18" ht="12.75">
      <c r="N826" s="4"/>
      <c r="O826" s="4"/>
      <c r="P826" s="4"/>
      <c r="Q826" s="4"/>
      <c r="R826" s="4"/>
    </row>
    <row r="827" spans="14:18" ht="12.75">
      <c r="N827" s="4"/>
      <c r="O827" s="4"/>
      <c r="P827" s="4"/>
      <c r="Q827" s="4"/>
      <c r="R827" s="4"/>
    </row>
    <row r="828" spans="14:18" ht="12.75">
      <c r="N828" s="4"/>
      <c r="O828" s="4"/>
      <c r="P828" s="4"/>
      <c r="Q828" s="4"/>
      <c r="R828" s="4"/>
    </row>
    <row r="829" spans="14:18" ht="12.75">
      <c r="N829" s="4"/>
      <c r="O829" s="4"/>
      <c r="P829" s="4"/>
      <c r="Q829" s="4"/>
      <c r="R829" s="4"/>
    </row>
    <row r="830" spans="14:18" ht="12.75">
      <c r="N830" s="4"/>
      <c r="O830" s="4"/>
      <c r="P830" s="4"/>
      <c r="Q830" s="4"/>
      <c r="R830" s="4"/>
    </row>
    <row r="831" spans="14:18" ht="12.75">
      <c r="N831" s="4"/>
      <c r="O831" s="4"/>
      <c r="P831" s="4"/>
      <c r="Q831" s="4"/>
      <c r="R831" s="4"/>
    </row>
    <row r="832" spans="14:18" ht="12.75">
      <c r="N832" s="4"/>
      <c r="O832" s="4"/>
      <c r="P832" s="4"/>
      <c r="Q832" s="4"/>
      <c r="R832" s="4"/>
    </row>
    <row r="833" spans="14:18" ht="12.75">
      <c r="N833" s="4"/>
      <c r="O833" s="4"/>
      <c r="P833" s="4"/>
      <c r="Q833" s="4"/>
      <c r="R833" s="4"/>
    </row>
    <row r="834" spans="14:18" ht="12.75">
      <c r="N834" s="4"/>
      <c r="O834" s="4"/>
      <c r="P834" s="4"/>
      <c r="Q834" s="4"/>
      <c r="R834" s="4"/>
    </row>
    <row r="835" spans="14:18" ht="12.75">
      <c r="N835" s="4"/>
      <c r="O835" s="4"/>
      <c r="P835" s="4"/>
      <c r="Q835" s="4"/>
      <c r="R835" s="4"/>
    </row>
    <row r="836" spans="14:18" ht="12.75">
      <c r="N836" s="4"/>
      <c r="O836" s="4"/>
      <c r="P836" s="4"/>
      <c r="Q836" s="4"/>
      <c r="R836" s="4"/>
    </row>
    <row r="837" spans="14:18" ht="12.75">
      <c r="N837" s="4"/>
      <c r="O837" s="4"/>
      <c r="P837" s="4"/>
      <c r="Q837" s="4"/>
      <c r="R837" s="4"/>
    </row>
    <row r="838" spans="14:18" ht="12.75">
      <c r="N838" s="4"/>
      <c r="O838" s="4"/>
      <c r="P838" s="4"/>
      <c r="Q838" s="4"/>
      <c r="R838" s="4"/>
    </row>
    <row r="839" spans="14:18" ht="12.75">
      <c r="N839" s="4"/>
      <c r="O839" s="4"/>
      <c r="P839" s="4"/>
      <c r="Q839" s="4"/>
      <c r="R839" s="4"/>
    </row>
    <row r="840" spans="14:18" ht="12.75">
      <c r="N840" s="4"/>
      <c r="O840" s="4"/>
      <c r="P840" s="4"/>
      <c r="Q840" s="4"/>
      <c r="R840" s="4"/>
    </row>
    <row r="841" spans="14:18" ht="12.75">
      <c r="N841" s="4"/>
      <c r="O841" s="4"/>
      <c r="P841" s="4"/>
      <c r="Q841" s="4"/>
      <c r="R841" s="4"/>
    </row>
    <row r="842" spans="14:18" ht="12.75">
      <c r="N842" s="4"/>
      <c r="O842" s="4"/>
      <c r="P842" s="4"/>
      <c r="Q842" s="4"/>
      <c r="R842" s="4"/>
    </row>
    <row r="843" spans="14:18" ht="12.75">
      <c r="N843" s="4"/>
      <c r="O843" s="4"/>
      <c r="P843" s="4"/>
      <c r="Q843" s="4"/>
      <c r="R843" s="4"/>
    </row>
    <row r="844" spans="14:18" ht="12.75">
      <c r="N844" s="4"/>
      <c r="O844" s="4"/>
      <c r="P844" s="4"/>
      <c r="Q844" s="4"/>
      <c r="R844" s="4"/>
    </row>
    <row r="845" spans="14:18" ht="12.75">
      <c r="N845" s="4"/>
      <c r="O845" s="4"/>
      <c r="P845" s="4"/>
      <c r="Q845" s="4"/>
      <c r="R845" s="4"/>
    </row>
    <row r="846" spans="14:18" ht="12.75">
      <c r="N846" s="4"/>
      <c r="O846" s="4"/>
      <c r="P846" s="4"/>
      <c r="Q846" s="4"/>
      <c r="R846" s="4"/>
    </row>
    <row r="847" spans="14:18" ht="12.75">
      <c r="N847" s="4"/>
      <c r="O847" s="4"/>
      <c r="P847" s="4"/>
      <c r="Q847" s="4"/>
      <c r="R847" s="4"/>
    </row>
    <row r="848" spans="14:18" ht="12.75">
      <c r="N848" s="4"/>
      <c r="O848" s="4"/>
      <c r="P848" s="4"/>
      <c r="Q848" s="4"/>
      <c r="R848" s="4"/>
    </row>
    <row r="849" spans="14:18" ht="12.75">
      <c r="N849" s="4"/>
      <c r="O849" s="4"/>
      <c r="P849" s="4"/>
      <c r="Q849" s="4"/>
      <c r="R849" s="4"/>
    </row>
    <row r="850" spans="14:18" ht="12.75">
      <c r="N850" s="4"/>
      <c r="O850" s="4"/>
      <c r="P850" s="4"/>
      <c r="Q850" s="4"/>
      <c r="R850" s="4"/>
    </row>
    <row r="851" spans="14:18" ht="12.75">
      <c r="N851" s="4"/>
      <c r="O851" s="4"/>
      <c r="P851" s="4"/>
      <c r="Q851" s="4"/>
      <c r="R851" s="4"/>
    </row>
    <row r="852" spans="14:18" ht="12.75">
      <c r="N852" s="4"/>
      <c r="O852" s="4"/>
      <c r="P852" s="4"/>
      <c r="Q852" s="4"/>
      <c r="R852" s="4"/>
    </row>
    <row r="853" spans="14:18" ht="12.75">
      <c r="N853" s="4"/>
      <c r="O853" s="4"/>
      <c r="P853" s="4"/>
      <c r="Q853" s="4"/>
      <c r="R853" s="4"/>
    </row>
    <row r="854" spans="14:18" ht="12.75">
      <c r="N854" s="4"/>
      <c r="O854" s="4"/>
      <c r="P854" s="4"/>
      <c r="Q854" s="4"/>
      <c r="R854" s="4"/>
    </row>
    <row r="855" spans="14:18" ht="12.75">
      <c r="N855" s="4"/>
      <c r="O855" s="4"/>
      <c r="P855" s="4"/>
      <c r="Q855" s="4"/>
      <c r="R855" s="4"/>
    </row>
    <row r="856" spans="14:18" ht="12.75">
      <c r="N856" s="4"/>
      <c r="O856" s="4"/>
      <c r="P856" s="4"/>
      <c r="Q856" s="4"/>
      <c r="R856" s="4"/>
    </row>
    <row r="857" spans="14:18" ht="12.75">
      <c r="N857" s="4"/>
      <c r="O857" s="4"/>
      <c r="P857" s="4"/>
      <c r="Q857" s="4"/>
      <c r="R857" s="4"/>
    </row>
    <row r="858" spans="14:18" ht="12.75">
      <c r="N858" s="4"/>
      <c r="O858" s="4"/>
      <c r="P858" s="4"/>
      <c r="Q858" s="4"/>
      <c r="R858" s="4"/>
    </row>
    <row r="859" spans="14:18" ht="12.75">
      <c r="N859" s="4"/>
      <c r="O859" s="4"/>
      <c r="P859" s="4"/>
      <c r="Q859" s="4"/>
      <c r="R859" s="4"/>
    </row>
    <row r="860" spans="14:18" ht="12.75">
      <c r="N860" s="4"/>
      <c r="O860" s="4"/>
      <c r="P860" s="4"/>
      <c r="Q860" s="4"/>
      <c r="R860" s="4"/>
    </row>
    <row r="861" spans="14:18" ht="12.75">
      <c r="N861" s="4"/>
      <c r="O861" s="4"/>
      <c r="P861" s="4"/>
      <c r="Q861" s="4"/>
      <c r="R861" s="4"/>
    </row>
    <row r="862" spans="14:18" ht="12.75">
      <c r="N862" s="4"/>
      <c r="O862" s="4"/>
      <c r="P862" s="4"/>
      <c r="Q862" s="4"/>
      <c r="R862" s="4"/>
    </row>
    <row r="863" spans="14:18" ht="12.75">
      <c r="N863" s="4"/>
      <c r="O863" s="4"/>
      <c r="P863" s="4"/>
      <c r="Q863" s="4"/>
      <c r="R863" s="4"/>
    </row>
    <row r="864" spans="14:18" ht="12.75">
      <c r="N864" s="4"/>
      <c r="O864" s="4"/>
      <c r="P864" s="4"/>
      <c r="Q864" s="4"/>
      <c r="R864" s="4"/>
    </row>
    <row r="865" spans="14:18" ht="12.75">
      <c r="N865" s="4"/>
      <c r="O865" s="4"/>
      <c r="P865" s="4"/>
      <c r="Q865" s="4"/>
      <c r="R865" s="4"/>
    </row>
    <row r="866" spans="14:18" ht="12.75">
      <c r="N866" s="4"/>
      <c r="O866" s="4"/>
      <c r="P866" s="4"/>
      <c r="Q866" s="4"/>
      <c r="R866" s="4"/>
    </row>
    <row r="867" spans="14:18" ht="12.75">
      <c r="N867" s="4"/>
      <c r="O867" s="4"/>
      <c r="P867" s="4"/>
      <c r="Q867" s="4"/>
      <c r="R867" s="4"/>
    </row>
    <row r="868" spans="14:18" ht="12.75">
      <c r="N868" s="4"/>
      <c r="O868" s="4"/>
      <c r="P868" s="4"/>
      <c r="Q868" s="4"/>
      <c r="R868" s="4"/>
    </row>
    <row r="869" spans="14:18" ht="12.75">
      <c r="N869" s="4"/>
      <c r="O869" s="4"/>
      <c r="P869" s="4"/>
      <c r="Q869" s="4"/>
      <c r="R869" s="4"/>
    </row>
    <row r="870" spans="14:18" ht="12.75">
      <c r="N870" s="4"/>
      <c r="O870" s="4"/>
      <c r="P870" s="4"/>
      <c r="Q870" s="4"/>
      <c r="R870" s="4"/>
    </row>
    <row r="871" spans="14:18" ht="12.75">
      <c r="N871" s="4"/>
      <c r="O871" s="4"/>
      <c r="P871" s="4"/>
      <c r="Q871" s="4"/>
      <c r="R871" s="4"/>
    </row>
    <row r="872" spans="14:18" ht="12.75">
      <c r="N872" s="4"/>
      <c r="O872" s="4"/>
      <c r="P872" s="4"/>
      <c r="Q872" s="4"/>
      <c r="R872" s="4"/>
    </row>
    <row r="873" spans="14:18" ht="12.75">
      <c r="N873" s="4"/>
      <c r="O873" s="4"/>
      <c r="P873" s="4"/>
      <c r="Q873" s="4"/>
      <c r="R873" s="4"/>
    </row>
    <row r="874" spans="14:18" ht="12.75">
      <c r="N874" s="4"/>
      <c r="O874" s="4"/>
      <c r="P874" s="4"/>
      <c r="Q874" s="4"/>
      <c r="R874" s="4"/>
    </row>
    <row r="875" spans="14:18" ht="12.75">
      <c r="N875" s="4"/>
      <c r="O875" s="4"/>
      <c r="P875" s="4"/>
      <c r="Q875" s="4"/>
      <c r="R875" s="4"/>
    </row>
    <row r="876" spans="14:18" ht="12.75">
      <c r="N876" s="4"/>
      <c r="O876" s="4"/>
      <c r="P876" s="4"/>
      <c r="Q876" s="4"/>
      <c r="R876" s="4"/>
    </row>
    <row r="877" spans="14:18" ht="12.75">
      <c r="N877" s="4"/>
      <c r="O877" s="4"/>
      <c r="P877" s="4"/>
      <c r="Q877" s="4"/>
      <c r="R877" s="4"/>
    </row>
    <row r="878" spans="14:18" ht="12.75">
      <c r="N878" s="4"/>
      <c r="O878" s="4"/>
      <c r="P878" s="4"/>
      <c r="Q878" s="4"/>
      <c r="R878" s="4"/>
    </row>
    <row r="879" spans="14:18" ht="12.75">
      <c r="N879" s="4"/>
      <c r="O879" s="4"/>
      <c r="P879" s="4"/>
      <c r="Q879" s="4"/>
      <c r="R879" s="4"/>
    </row>
    <row r="880" spans="14:18" ht="12.75">
      <c r="N880" s="4"/>
      <c r="O880" s="4"/>
      <c r="P880" s="4"/>
      <c r="Q880" s="4"/>
      <c r="R880" s="4"/>
    </row>
    <row r="881" spans="14:18" ht="12.75">
      <c r="N881" s="4"/>
      <c r="O881" s="4"/>
      <c r="P881" s="4"/>
      <c r="Q881" s="4"/>
      <c r="R881" s="4"/>
    </row>
    <row r="882" spans="14:18" ht="12.75">
      <c r="N882" s="4"/>
      <c r="O882" s="4"/>
      <c r="P882" s="4"/>
      <c r="Q882" s="4"/>
      <c r="R882" s="4"/>
    </row>
    <row r="883" spans="14:18" ht="12.75">
      <c r="N883" s="4"/>
      <c r="O883" s="4"/>
      <c r="P883" s="4"/>
      <c r="Q883" s="4"/>
      <c r="R883" s="4"/>
    </row>
    <row r="884" spans="14:18" ht="12.75">
      <c r="N884" s="4"/>
      <c r="O884" s="4"/>
      <c r="P884" s="4"/>
      <c r="Q884" s="4"/>
      <c r="R884" s="4"/>
    </row>
    <row r="885" spans="14:18" ht="12.75">
      <c r="N885" s="4"/>
      <c r="O885" s="4"/>
      <c r="P885" s="4"/>
      <c r="Q885" s="4"/>
      <c r="R885" s="4"/>
    </row>
    <row r="886" spans="14:18" ht="12.75">
      <c r="N886" s="4"/>
      <c r="O886" s="4"/>
      <c r="P886" s="4"/>
      <c r="Q886" s="4"/>
      <c r="R886" s="4"/>
    </row>
    <row r="887" spans="14:18" ht="12.75">
      <c r="N887" s="4"/>
      <c r="O887" s="4"/>
      <c r="P887" s="4"/>
      <c r="Q887" s="4"/>
      <c r="R887" s="4"/>
    </row>
    <row r="888" spans="14:18" ht="12.75">
      <c r="N888" s="4"/>
      <c r="O888" s="4"/>
      <c r="P888" s="4"/>
      <c r="Q888" s="4"/>
      <c r="R888" s="4"/>
    </row>
    <row r="889" spans="14:18" ht="12.75">
      <c r="N889" s="4"/>
      <c r="O889" s="4"/>
      <c r="P889" s="4"/>
      <c r="Q889" s="4"/>
      <c r="R889" s="4"/>
    </row>
    <row r="890" spans="14:18" ht="12.75">
      <c r="N890" s="4"/>
      <c r="O890" s="4"/>
      <c r="P890" s="4"/>
      <c r="Q890" s="4"/>
      <c r="R890" s="4"/>
    </row>
    <row r="891" spans="14:18" ht="12.75">
      <c r="N891" s="4"/>
      <c r="O891" s="4"/>
      <c r="P891" s="4"/>
      <c r="Q891" s="4"/>
      <c r="R891" s="4"/>
    </row>
    <row r="892" spans="14:18" ht="12.75">
      <c r="N892" s="4"/>
      <c r="O892" s="4"/>
      <c r="P892" s="4"/>
      <c r="Q892" s="4"/>
      <c r="R892" s="4"/>
    </row>
    <row r="893" spans="14:18" ht="12.75">
      <c r="N893" s="4"/>
      <c r="O893" s="4"/>
      <c r="P893" s="4"/>
      <c r="Q893" s="4"/>
      <c r="R893" s="4"/>
    </row>
    <row r="894" spans="14:18" ht="12.75">
      <c r="N894" s="4"/>
      <c r="O894" s="4"/>
      <c r="P894" s="4"/>
      <c r="Q894" s="4"/>
      <c r="R894" s="4"/>
    </row>
    <row r="895" spans="14:18" ht="12.75">
      <c r="N895" s="4"/>
      <c r="O895" s="4"/>
      <c r="P895" s="4"/>
      <c r="Q895" s="4"/>
      <c r="R895" s="4"/>
    </row>
    <row r="896" spans="14:18" ht="12.75">
      <c r="N896" s="4"/>
      <c r="O896" s="4"/>
      <c r="P896" s="4"/>
      <c r="Q896" s="4"/>
      <c r="R896" s="4"/>
    </row>
    <row r="897" spans="14:18" ht="12.75">
      <c r="N897" s="4"/>
      <c r="O897" s="4"/>
      <c r="P897" s="4"/>
      <c r="Q897" s="4"/>
      <c r="R897" s="4"/>
    </row>
    <row r="898" spans="14:18" ht="12.75">
      <c r="N898" s="4"/>
      <c r="O898" s="4"/>
      <c r="P898" s="4"/>
      <c r="Q898" s="4"/>
      <c r="R898" s="4"/>
    </row>
    <row r="899" spans="14:18" ht="12.75">
      <c r="N899" s="4"/>
      <c r="O899" s="4"/>
      <c r="P899" s="4"/>
      <c r="Q899" s="4"/>
      <c r="R899" s="4"/>
    </row>
    <row r="900" spans="14:18" ht="12.75">
      <c r="N900" s="4"/>
      <c r="O900" s="4"/>
      <c r="P900" s="4"/>
      <c r="Q900" s="4"/>
      <c r="R900" s="4"/>
    </row>
    <row r="901" spans="14:18" ht="12.75">
      <c r="N901" s="4"/>
      <c r="O901" s="4"/>
      <c r="P901" s="4"/>
      <c r="Q901" s="4"/>
      <c r="R901" s="4"/>
    </row>
    <row r="902" spans="14:18" ht="12.75">
      <c r="N902" s="4"/>
      <c r="O902" s="4"/>
      <c r="P902" s="4"/>
      <c r="Q902" s="4"/>
      <c r="R902" s="4"/>
    </row>
    <row r="903" spans="14:18" ht="12.75">
      <c r="N903" s="4"/>
      <c r="O903" s="4"/>
      <c r="P903" s="4"/>
      <c r="Q903" s="4"/>
      <c r="R903" s="4"/>
    </row>
    <row r="904" spans="14:18" ht="12.75">
      <c r="N904" s="4"/>
      <c r="O904" s="4"/>
      <c r="P904" s="4"/>
      <c r="Q904" s="4"/>
      <c r="R904" s="4"/>
    </row>
    <row r="905" spans="14:18" ht="12.75">
      <c r="N905" s="4"/>
      <c r="O905" s="4"/>
      <c r="P905" s="4"/>
      <c r="Q905" s="4"/>
      <c r="R905" s="4"/>
    </row>
    <row r="906" spans="14:18" ht="12.75">
      <c r="N906" s="4"/>
      <c r="O906" s="4"/>
      <c r="P906" s="4"/>
      <c r="Q906" s="4"/>
      <c r="R906" s="4"/>
    </row>
    <row r="907" spans="14:18" ht="12.75">
      <c r="N907" s="4"/>
      <c r="O907" s="4"/>
      <c r="P907" s="4"/>
      <c r="Q907" s="4"/>
      <c r="R907" s="4"/>
    </row>
    <row r="908" spans="14:18" ht="12.75">
      <c r="N908" s="4"/>
      <c r="O908" s="4"/>
      <c r="P908" s="4"/>
      <c r="Q908" s="4"/>
      <c r="R908" s="4"/>
    </row>
    <row r="909" spans="14:18" ht="12.75">
      <c r="N909" s="4"/>
      <c r="O909" s="4"/>
      <c r="P909" s="4"/>
      <c r="Q909" s="4"/>
      <c r="R909" s="4"/>
    </row>
    <row r="910" spans="14:18" ht="12.75">
      <c r="N910" s="4"/>
      <c r="O910" s="4"/>
      <c r="P910" s="4"/>
      <c r="Q910" s="4"/>
      <c r="R910" s="4"/>
    </row>
    <row r="911" spans="14:18" ht="12.75">
      <c r="N911" s="4"/>
      <c r="O911" s="4"/>
      <c r="P911" s="4"/>
      <c r="Q911" s="4"/>
      <c r="R911" s="4"/>
    </row>
    <row r="912" spans="14:18" ht="12.75">
      <c r="N912" s="4"/>
      <c r="O912" s="4"/>
      <c r="P912" s="4"/>
      <c r="Q912" s="4"/>
      <c r="R912" s="4"/>
    </row>
    <row r="913" spans="14:18" ht="12.75">
      <c r="N913" s="4"/>
      <c r="O913" s="4"/>
      <c r="P913" s="4"/>
      <c r="Q913" s="4"/>
      <c r="R913" s="4"/>
    </row>
    <row r="914" spans="14:18" ht="12.75">
      <c r="N914" s="4"/>
      <c r="O914" s="4"/>
      <c r="P914" s="4"/>
      <c r="Q914" s="4"/>
      <c r="R914" s="4"/>
    </row>
    <row r="915" spans="14:18" ht="12.75">
      <c r="N915" s="4"/>
      <c r="O915" s="4"/>
      <c r="P915" s="4"/>
      <c r="Q915" s="4"/>
      <c r="R915" s="4"/>
    </row>
    <row r="916" spans="14:18" ht="12.75">
      <c r="N916" s="4"/>
      <c r="O916" s="4"/>
      <c r="P916" s="4"/>
      <c r="Q916" s="4"/>
      <c r="R916" s="4"/>
    </row>
    <row r="917" spans="14:18" ht="12.75">
      <c r="N917" s="4"/>
      <c r="O917" s="4"/>
      <c r="P917" s="4"/>
      <c r="Q917" s="4"/>
      <c r="R917" s="4"/>
    </row>
    <row r="918" spans="14:18" ht="12.75">
      <c r="N918" s="4"/>
      <c r="O918" s="4"/>
      <c r="P918" s="4"/>
      <c r="Q918" s="4"/>
      <c r="R918" s="4"/>
    </row>
    <row r="919" spans="14:18" ht="12.75">
      <c r="N919" s="4"/>
      <c r="O919" s="4"/>
      <c r="P919" s="4"/>
      <c r="Q919" s="4"/>
      <c r="R919" s="4"/>
    </row>
    <row r="920" spans="14:18" ht="12.75">
      <c r="N920" s="4"/>
      <c r="O920" s="4"/>
      <c r="P920" s="4"/>
      <c r="Q920" s="4"/>
      <c r="R920" s="4"/>
    </row>
    <row r="921" spans="14:18" ht="12.75">
      <c r="N921" s="4"/>
      <c r="O921" s="4"/>
      <c r="P921" s="4"/>
      <c r="Q921" s="4"/>
      <c r="R921" s="4"/>
    </row>
    <row r="922" spans="14:18" ht="12.75">
      <c r="N922" s="4"/>
      <c r="O922" s="4"/>
      <c r="P922" s="4"/>
      <c r="Q922" s="4"/>
      <c r="R922" s="4"/>
    </row>
    <row r="923" spans="14:18" ht="12.75">
      <c r="N923" s="4"/>
      <c r="O923" s="4"/>
      <c r="P923" s="4"/>
      <c r="Q923" s="4"/>
      <c r="R923" s="4"/>
    </row>
    <row r="924" spans="14:18" ht="12.75">
      <c r="N924" s="4"/>
      <c r="O924" s="4"/>
      <c r="P924" s="4"/>
      <c r="Q924" s="4"/>
      <c r="R924" s="4"/>
    </row>
    <row r="925" spans="14:18" ht="12.75">
      <c r="N925" s="4"/>
      <c r="O925" s="4"/>
      <c r="P925" s="4"/>
      <c r="Q925" s="4"/>
      <c r="R925" s="4"/>
    </row>
    <row r="926" spans="14:18" ht="12.75">
      <c r="N926" s="4"/>
      <c r="O926" s="4"/>
      <c r="P926" s="4"/>
      <c r="Q926" s="4"/>
      <c r="R926" s="4"/>
    </row>
    <row r="927" spans="14:18" ht="12.75">
      <c r="N927" s="4"/>
      <c r="O927" s="4"/>
      <c r="P927" s="4"/>
      <c r="Q927" s="4"/>
      <c r="R927" s="4"/>
    </row>
    <row r="928" spans="14:18" ht="12.75">
      <c r="N928" s="4"/>
      <c r="O928" s="4"/>
      <c r="P928" s="4"/>
      <c r="Q928" s="4"/>
      <c r="R928" s="4"/>
    </row>
    <row r="929" spans="14:18" ht="12.75">
      <c r="N929" s="4"/>
      <c r="O929" s="4"/>
      <c r="P929" s="4"/>
      <c r="Q929" s="4"/>
      <c r="R929" s="4"/>
    </row>
    <row r="930" spans="14:18" ht="12.75">
      <c r="N930" s="4"/>
      <c r="O930" s="4"/>
      <c r="P930" s="4"/>
      <c r="Q930" s="4"/>
      <c r="R930" s="4"/>
    </row>
    <row r="931" spans="14:18" ht="12.75">
      <c r="N931" s="4"/>
      <c r="O931" s="4"/>
      <c r="P931" s="4"/>
      <c r="Q931" s="4"/>
      <c r="R931" s="4"/>
    </row>
    <row r="932" spans="14:18" ht="12.75">
      <c r="N932" s="4"/>
      <c r="O932" s="4"/>
      <c r="P932" s="4"/>
      <c r="Q932" s="4"/>
      <c r="R932" s="4"/>
    </row>
    <row r="933" spans="14:18" ht="12.75">
      <c r="N933" s="4"/>
      <c r="O933" s="4"/>
      <c r="P933" s="4"/>
      <c r="Q933" s="4"/>
      <c r="R933" s="4"/>
    </row>
    <row r="934" spans="14:18" ht="12.75">
      <c r="N934" s="4"/>
      <c r="O934" s="4"/>
      <c r="P934" s="4"/>
      <c r="Q934" s="4"/>
      <c r="R934" s="4"/>
    </row>
    <row r="935" spans="14:18" ht="12.75">
      <c r="N935" s="4"/>
      <c r="O935" s="4"/>
      <c r="P935" s="4"/>
      <c r="Q935" s="4"/>
      <c r="R935" s="4"/>
    </row>
    <row r="936" spans="14:18" ht="12.75">
      <c r="N936" s="4"/>
      <c r="O936" s="4"/>
      <c r="P936" s="4"/>
      <c r="Q936" s="4"/>
      <c r="R936" s="4"/>
    </row>
    <row r="937" spans="14:18" ht="12.75">
      <c r="N937" s="4"/>
      <c r="O937" s="4"/>
      <c r="P937" s="4"/>
      <c r="Q937" s="4"/>
      <c r="R937" s="4"/>
    </row>
    <row r="938" spans="14:18" ht="12.75">
      <c r="N938" s="4"/>
      <c r="O938" s="4"/>
      <c r="P938" s="4"/>
      <c r="Q938" s="4"/>
      <c r="R938" s="4"/>
    </row>
    <row r="939" spans="14:18" ht="12.75">
      <c r="N939" s="4"/>
      <c r="O939" s="4"/>
      <c r="P939" s="4"/>
      <c r="Q939" s="4"/>
      <c r="R939" s="4"/>
    </row>
    <row r="940" spans="14:18" ht="12.75">
      <c r="N940" s="4"/>
      <c r="O940" s="4"/>
      <c r="P940" s="4"/>
      <c r="Q940" s="4"/>
      <c r="R940" s="4"/>
    </row>
    <row r="941" spans="14:18" ht="12.75">
      <c r="N941" s="4"/>
      <c r="O941" s="4"/>
      <c r="P941" s="4"/>
      <c r="Q941" s="4"/>
      <c r="R941" s="4"/>
    </row>
    <row r="942" spans="14:18" ht="12.75">
      <c r="N942" s="4"/>
      <c r="O942" s="4"/>
      <c r="P942" s="4"/>
      <c r="Q942" s="4"/>
      <c r="R942" s="4"/>
    </row>
    <row r="943" spans="14:18" ht="12.75">
      <c r="N943" s="4"/>
      <c r="O943" s="4"/>
      <c r="P943" s="4"/>
      <c r="Q943" s="4"/>
      <c r="R943" s="4"/>
    </row>
    <row r="944" spans="14:18" ht="12.75">
      <c r="N944" s="4"/>
      <c r="O944" s="4"/>
      <c r="P944" s="4"/>
      <c r="Q944" s="4"/>
      <c r="R944" s="4"/>
    </row>
    <row r="945" spans="14:18" ht="12.75">
      <c r="N945" s="4"/>
      <c r="O945" s="4"/>
      <c r="P945" s="4"/>
      <c r="Q945" s="4"/>
      <c r="R945" s="4"/>
    </row>
    <row r="946" spans="14:18" ht="12.75">
      <c r="N946" s="4"/>
      <c r="O946" s="4"/>
      <c r="P946" s="4"/>
      <c r="Q946" s="4"/>
      <c r="R946" s="4"/>
    </row>
    <row r="947" spans="14:18" ht="12.75">
      <c r="N947" s="4"/>
      <c r="O947" s="4"/>
      <c r="P947" s="4"/>
      <c r="Q947" s="4"/>
      <c r="R947" s="4"/>
    </row>
    <row r="948" spans="14:18" ht="12.75">
      <c r="N948" s="4"/>
      <c r="O948" s="4"/>
      <c r="P948" s="4"/>
      <c r="Q948" s="4"/>
      <c r="R948" s="4"/>
    </row>
    <row r="949" spans="14:18" ht="12.75">
      <c r="N949" s="4"/>
      <c r="O949" s="4"/>
      <c r="P949" s="4"/>
      <c r="Q949" s="4"/>
      <c r="R949" s="4"/>
    </row>
    <row r="950" spans="14:18" ht="12.75">
      <c r="N950" s="4"/>
      <c r="O950" s="4"/>
      <c r="P950" s="4"/>
      <c r="Q950" s="4"/>
      <c r="R950" s="4"/>
    </row>
    <row r="951" spans="14:18" ht="12.75">
      <c r="N951" s="4"/>
      <c r="O951" s="4"/>
      <c r="P951" s="4"/>
      <c r="Q951" s="4"/>
      <c r="R951" s="4"/>
    </row>
    <row r="952" spans="14:18" ht="12.75">
      <c r="N952" s="4"/>
      <c r="O952" s="4"/>
      <c r="P952" s="4"/>
      <c r="Q952" s="4"/>
      <c r="R952" s="4"/>
    </row>
    <row r="953" spans="14:18" ht="12.75">
      <c r="N953" s="4"/>
      <c r="O953" s="4"/>
      <c r="P953" s="4"/>
      <c r="Q953" s="4"/>
      <c r="R953" s="4"/>
    </row>
    <row r="954" spans="14:18" ht="12.75">
      <c r="N954" s="4"/>
      <c r="O954" s="4"/>
      <c r="P954" s="4"/>
      <c r="Q954" s="4"/>
      <c r="R954" s="4"/>
    </row>
    <row r="955" spans="14:18" ht="12.75">
      <c r="N955" s="4"/>
      <c r="O955" s="4"/>
      <c r="P955" s="4"/>
      <c r="Q955" s="4"/>
      <c r="R955" s="4"/>
    </row>
    <row r="956" spans="14:18" ht="12.75">
      <c r="N956" s="4"/>
      <c r="O956" s="4"/>
      <c r="P956" s="4"/>
      <c r="Q956" s="4"/>
      <c r="R956" s="4"/>
    </row>
    <row r="957" spans="14:18" ht="12.75">
      <c r="N957" s="4"/>
      <c r="O957" s="4"/>
      <c r="P957" s="4"/>
      <c r="Q957" s="4"/>
      <c r="R957" s="4"/>
    </row>
    <row r="958" spans="14:18" ht="12.75">
      <c r="N958" s="4"/>
      <c r="O958" s="4"/>
      <c r="P958" s="4"/>
      <c r="Q958" s="4"/>
      <c r="R958" s="4"/>
    </row>
    <row r="959" spans="14:18" ht="12.75">
      <c r="N959" s="4"/>
      <c r="O959" s="4"/>
      <c r="P959" s="4"/>
      <c r="Q959" s="4"/>
      <c r="R959" s="4"/>
    </row>
    <row r="960" spans="14:18" ht="12.75">
      <c r="N960" s="4"/>
      <c r="O960" s="4"/>
      <c r="P960" s="4"/>
      <c r="Q960" s="4"/>
      <c r="R960" s="4"/>
    </row>
    <row r="961" spans="14:18" ht="12.75">
      <c r="N961" s="4"/>
      <c r="O961" s="4"/>
      <c r="P961" s="4"/>
      <c r="Q961" s="4"/>
      <c r="R961" s="4"/>
    </row>
    <row r="962" spans="14:18" ht="12.75">
      <c r="N962" s="4"/>
      <c r="O962" s="4"/>
      <c r="P962" s="4"/>
      <c r="Q962" s="4"/>
      <c r="R962" s="4"/>
    </row>
    <row r="963" spans="14:18" ht="12.75">
      <c r="N963" s="4"/>
      <c r="O963" s="4"/>
      <c r="P963" s="4"/>
      <c r="Q963" s="4"/>
      <c r="R963" s="4"/>
    </row>
    <row r="964" spans="14:18" ht="12.75">
      <c r="N964" s="4"/>
      <c r="O964" s="4"/>
      <c r="P964" s="4"/>
      <c r="Q964" s="4"/>
      <c r="R964" s="4"/>
    </row>
    <row r="965" spans="14:18" ht="12.75">
      <c r="N965" s="4"/>
      <c r="O965" s="4"/>
      <c r="P965" s="4"/>
      <c r="Q965" s="4"/>
      <c r="R965" s="4"/>
    </row>
    <row r="966" spans="14:18" ht="12.75">
      <c r="N966" s="4"/>
      <c r="O966" s="4"/>
      <c r="P966" s="4"/>
      <c r="Q966" s="4"/>
      <c r="R966" s="4"/>
    </row>
    <row r="967" spans="14:18" ht="12.75">
      <c r="N967" s="4"/>
      <c r="O967" s="4"/>
      <c r="P967" s="4"/>
      <c r="Q967" s="4"/>
      <c r="R967" s="4"/>
    </row>
    <row r="968" spans="14:18" ht="12.75">
      <c r="N968" s="4"/>
      <c r="O968" s="4"/>
      <c r="P968" s="4"/>
      <c r="Q968" s="4"/>
      <c r="R968" s="4"/>
    </row>
    <row r="969" spans="14:18" ht="12.75">
      <c r="N969" s="4"/>
      <c r="O969" s="4"/>
      <c r="P969" s="4"/>
      <c r="Q969" s="4"/>
      <c r="R969" s="4"/>
    </row>
    <row r="970" spans="14:18" ht="12.75">
      <c r="N970" s="4"/>
      <c r="O970" s="4"/>
      <c r="P970" s="4"/>
      <c r="Q970" s="4"/>
      <c r="R970" s="4"/>
    </row>
    <row r="971" spans="14:18" ht="12.75">
      <c r="N971" s="4"/>
      <c r="O971" s="4"/>
      <c r="P971" s="4"/>
      <c r="Q971" s="4"/>
      <c r="R971" s="4"/>
    </row>
    <row r="972" spans="14:18" ht="12.75">
      <c r="N972" s="4"/>
      <c r="O972" s="4"/>
      <c r="P972" s="4"/>
      <c r="Q972" s="4"/>
      <c r="R972" s="4"/>
    </row>
    <row r="973" spans="14:18" ht="12.75">
      <c r="N973" s="4"/>
      <c r="O973" s="4"/>
      <c r="P973" s="4"/>
      <c r="Q973" s="4"/>
      <c r="R973" s="4"/>
    </row>
    <row r="974" spans="14:18" ht="12.75">
      <c r="N974" s="4"/>
      <c r="O974" s="4"/>
      <c r="P974" s="4"/>
      <c r="Q974" s="4"/>
      <c r="R974" s="4"/>
    </row>
    <row r="975" spans="14:18" ht="12.75">
      <c r="N975" s="4"/>
      <c r="O975" s="4"/>
      <c r="P975" s="4"/>
      <c r="Q975" s="4"/>
      <c r="R975" s="4"/>
    </row>
    <row r="976" spans="14:18" ht="12.75">
      <c r="N976" s="4"/>
      <c r="O976" s="4"/>
      <c r="P976" s="4"/>
      <c r="Q976" s="4"/>
      <c r="R976" s="4"/>
    </row>
    <row r="977" spans="14:18" ht="12.75">
      <c r="N977" s="4"/>
      <c r="O977" s="4"/>
      <c r="P977" s="4"/>
      <c r="Q977" s="4"/>
      <c r="R977" s="4"/>
    </row>
    <row r="978" spans="14:18" ht="12.75">
      <c r="N978" s="4"/>
      <c r="O978" s="4"/>
      <c r="P978" s="4"/>
      <c r="Q978" s="4"/>
      <c r="R978" s="4"/>
    </row>
    <row r="979" spans="14:18" ht="12.75">
      <c r="N979" s="4"/>
      <c r="O979" s="4"/>
      <c r="P979" s="4"/>
      <c r="Q979" s="4"/>
      <c r="R979" s="4"/>
    </row>
    <row r="980" spans="14:18" ht="12.75">
      <c r="N980" s="4"/>
      <c r="O980" s="4"/>
      <c r="P980" s="4"/>
      <c r="Q980" s="4"/>
      <c r="R980" s="4"/>
    </row>
    <row r="981" spans="14:18" ht="12.75">
      <c r="N981" s="4"/>
      <c r="O981" s="4"/>
      <c r="P981" s="4"/>
      <c r="Q981" s="4"/>
      <c r="R981" s="4"/>
    </row>
    <row r="982" spans="14:18" ht="12.75">
      <c r="N982" s="4"/>
      <c r="O982" s="4"/>
      <c r="P982" s="4"/>
      <c r="Q982" s="4"/>
      <c r="R982" s="4"/>
    </row>
    <row r="983" spans="14:18" ht="12.75">
      <c r="N983" s="4"/>
      <c r="O983" s="4"/>
      <c r="P983" s="4"/>
      <c r="Q983" s="4"/>
      <c r="R983" s="4"/>
    </row>
    <row r="984" spans="14:18" ht="12.75">
      <c r="N984" s="4"/>
      <c r="O984" s="4"/>
      <c r="P984" s="4"/>
      <c r="Q984" s="4"/>
      <c r="R984" s="4"/>
    </row>
    <row r="985" spans="14:18" ht="12.75">
      <c r="N985" s="4"/>
      <c r="O985" s="4"/>
      <c r="P985" s="4"/>
      <c r="Q985" s="4"/>
      <c r="R985" s="4"/>
    </row>
    <row r="986" spans="14:18" ht="12.75">
      <c r="N986" s="4"/>
      <c r="O986" s="4"/>
      <c r="P986" s="4"/>
      <c r="Q986" s="4"/>
      <c r="R986" s="4"/>
    </row>
    <row r="987" spans="14:18" ht="12.75">
      <c r="N987" s="4"/>
      <c r="O987" s="4"/>
      <c r="P987" s="4"/>
      <c r="Q987" s="4"/>
      <c r="R987" s="4"/>
    </row>
    <row r="988" spans="14:18" ht="12.75">
      <c r="N988" s="4"/>
      <c r="O988" s="4"/>
      <c r="P988" s="4"/>
      <c r="Q988" s="4"/>
      <c r="R988" s="4"/>
    </row>
    <row r="989" spans="14:18" ht="12.75">
      <c r="N989" s="4"/>
      <c r="O989" s="4"/>
      <c r="P989" s="4"/>
      <c r="Q989" s="4"/>
      <c r="R989" s="4"/>
    </row>
    <row r="990" spans="14:18" ht="12.75">
      <c r="N990" s="4"/>
      <c r="O990" s="4"/>
      <c r="P990" s="4"/>
      <c r="Q990" s="4"/>
      <c r="R990" s="4"/>
    </row>
    <row r="991" spans="14:18" ht="12.75">
      <c r="N991" s="4"/>
      <c r="O991" s="4"/>
      <c r="P991" s="4"/>
      <c r="Q991" s="4"/>
      <c r="R991" s="4"/>
    </row>
    <row r="992" spans="14:18" ht="12.75">
      <c r="N992" s="4"/>
      <c r="O992" s="4"/>
      <c r="P992" s="4"/>
      <c r="Q992" s="4"/>
      <c r="R992" s="4"/>
    </row>
    <row r="993" spans="14:18" ht="12.75">
      <c r="N993" s="4"/>
      <c r="O993" s="4"/>
      <c r="P993" s="4"/>
      <c r="Q993" s="4"/>
      <c r="R993" s="4"/>
    </row>
    <row r="994" spans="14:18" ht="12.75">
      <c r="N994" s="4"/>
      <c r="O994" s="4"/>
      <c r="P994" s="4"/>
      <c r="Q994" s="4"/>
      <c r="R994" s="4"/>
    </row>
    <row r="995" spans="14:18" ht="12.75">
      <c r="N995" s="4"/>
      <c r="O995" s="4"/>
      <c r="P995" s="4"/>
      <c r="Q995" s="4"/>
      <c r="R995" s="4"/>
    </row>
    <row r="996" spans="14:18" ht="12.75">
      <c r="N996" s="4"/>
      <c r="O996" s="4"/>
      <c r="P996" s="4"/>
      <c r="Q996" s="4"/>
      <c r="R996" s="4"/>
    </row>
    <row r="997" spans="14:18" ht="12.75">
      <c r="N997" s="4"/>
      <c r="O997" s="4"/>
      <c r="P997" s="4"/>
      <c r="Q997" s="4"/>
      <c r="R997" s="4"/>
    </row>
    <row r="998" spans="14:18" ht="12.75">
      <c r="N998" s="4"/>
      <c r="O998" s="4"/>
      <c r="P998" s="4"/>
      <c r="Q998" s="4"/>
      <c r="R998" s="4"/>
    </row>
    <row r="999" spans="14:18" ht="12.75">
      <c r="N999" s="4"/>
      <c r="O999" s="4"/>
      <c r="P999" s="4"/>
      <c r="Q999" s="4"/>
      <c r="R999" s="4"/>
    </row>
    <row r="1000" spans="14:18" ht="12.75">
      <c r="N1000" s="4"/>
      <c r="O1000" s="4"/>
      <c r="P1000" s="4"/>
      <c r="Q1000" s="4"/>
      <c r="R1000" s="4"/>
    </row>
    <row r="1001" spans="14:18" ht="12.75">
      <c r="N1001" s="4"/>
      <c r="O1001" s="4"/>
      <c r="P1001" s="4"/>
      <c r="Q1001" s="4"/>
      <c r="R1001" s="4"/>
    </row>
    <row r="1002" spans="14:18" ht="12.75">
      <c r="N1002" s="4"/>
      <c r="O1002" s="4"/>
      <c r="P1002" s="4"/>
      <c r="Q1002" s="4"/>
      <c r="R1002" s="4"/>
    </row>
    <row r="1003" spans="14:18" ht="12.75">
      <c r="N1003" s="4"/>
      <c r="O1003" s="4"/>
      <c r="P1003" s="4"/>
      <c r="Q1003" s="4"/>
      <c r="R1003" s="4"/>
    </row>
    <row r="1004" spans="14:18" ht="12.75">
      <c r="N1004" s="4"/>
      <c r="O1004" s="4"/>
      <c r="P1004" s="4"/>
      <c r="Q1004" s="4"/>
      <c r="R1004" s="4"/>
    </row>
    <row r="1005" spans="14:18" ht="12.75">
      <c r="N1005" s="4"/>
      <c r="O1005" s="4"/>
      <c r="P1005" s="4"/>
      <c r="Q1005" s="4"/>
      <c r="R1005" s="4"/>
    </row>
    <row r="1006" spans="14:18" ht="12.75">
      <c r="N1006" s="4"/>
      <c r="O1006" s="4"/>
      <c r="P1006" s="4"/>
      <c r="Q1006" s="4"/>
      <c r="R1006" s="4"/>
    </row>
    <row r="1007" spans="14:18" ht="12.75">
      <c r="N1007" s="4"/>
      <c r="O1007" s="4"/>
      <c r="P1007" s="4"/>
      <c r="Q1007" s="4"/>
      <c r="R1007" s="4"/>
    </row>
    <row r="1008" spans="14:18" ht="12.75">
      <c r="N1008" s="4"/>
      <c r="O1008" s="4"/>
      <c r="P1008" s="4"/>
      <c r="Q1008" s="4"/>
      <c r="R1008" s="4"/>
    </row>
    <row r="1009" spans="14:18" ht="12.75">
      <c r="N1009" s="4"/>
      <c r="O1009" s="4"/>
      <c r="P1009" s="4"/>
      <c r="Q1009" s="4"/>
      <c r="R1009" s="4"/>
    </row>
    <row r="1010" spans="14:18" ht="12.75">
      <c r="N1010" s="4"/>
      <c r="O1010" s="4"/>
      <c r="P1010" s="4"/>
      <c r="Q1010" s="4"/>
      <c r="R1010" s="4"/>
    </row>
    <row r="1011" spans="14:18" ht="12.75">
      <c r="N1011" s="4"/>
      <c r="O1011" s="4"/>
      <c r="P1011" s="4"/>
      <c r="Q1011" s="4"/>
      <c r="R1011" s="4"/>
    </row>
    <row r="1012" spans="14:18" ht="12.75">
      <c r="N1012" s="4"/>
      <c r="O1012" s="4"/>
      <c r="P1012" s="4"/>
      <c r="Q1012" s="4"/>
      <c r="R1012" s="4"/>
    </row>
    <row r="1013" spans="14:18" ht="12.75">
      <c r="N1013" s="4"/>
      <c r="O1013" s="4"/>
      <c r="P1013" s="4"/>
      <c r="Q1013" s="4"/>
      <c r="R1013" s="4"/>
    </row>
    <row r="1014" spans="14:18" ht="12.75">
      <c r="N1014" s="4"/>
      <c r="O1014" s="4"/>
      <c r="P1014" s="4"/>
      <c r="Q1014" s="4"/>
      <c r="R1014" s="4"/>
    </row>
    <row r="1015" spans="14:18" ht="12.75">
      <c r="N1015" s="4"/>
      <c r="O1015" s="4"/>
      <c r="P1015" s="4"/>
      <c r="Q1015" s="4"/>
      <c r="R1015" s="4"/>
    </row>
    <row r="1016" spans="14:18" ht="12.75">
      <c r="N1016" s="4"/>
      <c r="O1016" s="4"/>
      <c r="P1016" s="4"/>
      <c r="Q1016" s="4"/>
      <c r="R1016" s="4"/>
    </row>
    <row r="1017" spans="14:18" ht="12.75">
      <c r="N1017" s="4"/>
      <c r="O1017" s="4"/>
      <c r="P1017" s="4"/>
      <c r="Q1017" s="4"/>
      <c r="R1017" s="4"/>
    </row>
    <row r="1018" spans="14:18" ht="12.75">
      <c r="N1018" s="4"/>
      <c r="O1018" s="4"/>
      <c r="P1018" s="4"/>
      <c r="Q1018" s="4"/>
      <c r="R1018" s="4"/>
    </row>
    <row r="1019" spans="14:18" ht="12.75">
      <c r="N1019" s="4"/>
      <c r="O1019" s="4"/>
      <c r="P1019" s="4"/>
      <c r="Q1019" s="4"/>
      <c r="R1019" s="4"/>
    </row>
    <row r="1020" spans="14:18" ht="12.75">
      <c r="N1020" s="4"/>
      <c r="O1020" s="4"/>
      <c r="P1020" s="4"/>
      <c r="Q1020" s="4"/>
      <c r="R1020" s="4"/>
    </row>
    <row r="1021" spans="14:18" ht="12.75">
      <c r="N1021" s="4"/>
      <c r="O1021" s="4"/>
      <c r="P1021" s="4"/>
      <c r="Q1021" s="4"/>
      <c r="R1021" s="4"/>
    </row>
    <row r="1022" spans="14:18" ht="12.75">
      <c r="N1022" s="4"/>
      <c r="O1022" s="4"/>
      <c r="P1022" s="4"/>
      <c r="Q1022" s="4"/>
      <c r="R1022" s="4"/>
    </row>
    <row r="1023" spans="14:18" ht="12.75">
      <c r="N1023" s="4"/>
      <c r="O1023" s="4"/>
      <c r="P1023" s="4"/>
      <c r="Q1023" s="4"/>
      <c r="R1023" s="4"/>
    </row>
    <row r="1024" spans="14:18" ht="12.75">
      <c r="N1024" s="4"/>
      <c r="O1024" s="4"/>
      <c r="P1024" s="4"/>
      <c r="Q1024" s="4"/>
      <c r="R1024" s="4"/>
    </row>
    <row r="1025" spans="14:18" ht="12.75">
      <c r="N1025" s="4"/>
      <c r="O1025" s="4"/>
      <c r="P1025" s="4"/>
      <c r="Q1025" s="4"/>
      <c r="R1025" s="4"/>
    </row>
    <row r="1026" spans="14:18" ht="12.75">
      <c r="N1026" s="4"/>
      <c r="O1026" s="4"/>
      <c r="P1026" s="4"/>
      <c r="Q1026" s="4"/>
      <c r="R1026" s="4"/>
    </row>
    <row r="1027" spans="14:18" ht="12.75">
      <c r="N1027" s="4"/>
      <c r="O1027" s="4"/>
      <c r="P1027" s="4"/>
      <c r="Q1027" s="4"/>
      <c r="R1027" s="4"/>
    </row>
    <row r="1028" spans="14:18" ht="12.75">
      <c r="N1028" s="4"/>
      <c r="O1028" s="4"/>
      <c r="P1028" s="4"/>
      <c r="Q1028" s="4"/>
      <c r="R1028" s="4"/>
    </row>
    <row r="1029" spans="14:18" ht="12.75">
      <c r="N1029" s="4"/>
      <c r="O1029" s="4"/>
      <c r="P1029" s="4"/>
      <c r="Q1029" s="4"/>
      <c r="R1029" s="4"/>
    </row>
    <row r="1030" spans="14:18" ht="12.75">
      <c r="N1030" s="4"/>
      <c r="O1030" s="4"/>
      <c r="P1030" s="4"/>
      <c r="Q1030" s="4"/>
      <c r="R1030" s="4"/>
    </row>
    <row r="1031" spans="14:18" ht="12.75">
      <c r="N1031" s="4"/>
      <c r="O1031" s="4"/>
      <c r="P1031" s="4"/>
      <c r="Q1031" s="4"/>
      <c r="R1031" s="4"/>
    </row>
    <row r="1032" spans="14:18" ht="12.75">
      <c r="N1032" s="4"/>
      <c r="O1032" s="4"/>
      <c r="P1032" s="4"/>
      <c r="Q1032" s="4"/>
      <c r="R1032" s="4"/>
    </row>
    <row r="1033" spans="14:18" ht="12.75">
      <c r="N1033" s="4"/>
      <c r="O1033" s="4"/>
      <c r="P1033" s="4"/>
      <c r="Q1033" s="4"/>
      <c r="R1033" s="4"/>
    </row>
    <row r="1034" spans="14:18" ht="12.75">
      <c r="N1034" s="4"/>
      <c r="O1034" s="4"/>
      <c r="P1034" s="4"/>
      <c r="Q1034" s="4"/>
      <c r="R1034" s="4"/>
    </row>
    <row r="1035" spans="14:18" ht="12.75">
      <c r="N1035" s="4"/>
      <c r="O1035" s="4"/>
      <c r="P1035" s="4"/>
      <c r="Q1035" s="4"/>
      <c r="R1035" s="4"/>
    </row>
    <row r="1036" spans="14:18" ht="12.75">
      <c r="N1036" s="4"/>
      <c r="O1036" s="4"/>
      <c r="P1036" s="4"/>
      <c r="Q1036" s="4"/>
      <c r="R1036" s="4"/>
    </row>
    <row r="1037" spans="14:18" ht="12.75">
      <c r="N1037" s="4"/>
      <c r="O1037" s="4"/>
      <c r="P1037" s="4"/>
      <c r="Q1037" s="4"/>
      <c r="R1037" s="4"/>
    </row>
    <row r="1038" spans="14:18" ht="12.75">
      <c r="N1038" s="4"/>
      <c r="O1038" s="4"/>
      <c r="P1038" s="4"/>
      <c r="Q1038" s="4"/>
      <c r="R1038" s="4"/>
    </row>
    <row r="1039" spans="14:18" ht="12.75">
      <c r="N1039" s="4"/>
      <c r="O1039" s="4"/>
      <c r="P1039" s="4"/>
      <c r="Q1039" s="4"/>
      <c r="R1039" s="4"/>
    </row>
    <row r="1040" spans="14:18" ht="12.75">
      <c r="N1040" s="4"/>
      <c r="O1040" s="4"/>
      <c r="P1040" s="4"/>
      <c r="Q1040" s="4"/>
      <c r="R1040" s="4"/>
    </row>
    <row r="1041" spans="14:18" ht="12.75">
      <c r="N1041" s="4"/>
      <c r="O1041" s="4"/>
      <c r="P1041" s="4"/>
      <c r="Q1041" s="4"/>
      <c r="R1041" s="4"/>
    </row>
    <row r="1042" spans="14:18" ht="12.75">
      <c r="N1042" s="4"/>
      <c r="O1042" s="4"/>
      <c r="P1042" s="4"/>
      <c r="Q1042" s="4"/>
      <c r="R1042" s="4"/>
    </row>
    <row r="1043" spans="14:18" ht="12.75">
      <c r="N1043" s="4"/>
      <c r="O1043" s="4"/>
      <c r="P1043" s="4"/>
      <c r="Q1043" s="4"/>
      <c r="R1043" s="4"/>
    </row>
    <row r="1044" spans="14:18" ht="12.75">
      <c r="N1044" s="4"/>
      <c r="O1044" s="4"/>
      <c r="P1044" s="4"/>
      <c r="Q1044" s="4"/>
      <c r="R1044" s="4"/>
    </row>
    <row r="1045" spans="14:18" ht="12.75">
      <c r="N1045" s="4"/>
      <c r="O1045" s="4"/>
      <c r="P1045" s="4"/>
      <c r="Q1045" s="4"/>
      <c r="R1045" s="4"/>
    </row>
    <row r="1046" spans="14:18" ht="12.75">
      <c r="N1046" s="4"/>
      <c r="O1046" s="4"/>
      <c r="P1046" s="4"/>
      <c r="Q1046" s="4"/>
      <c r="R1046" s="4"/>
    </row>
    <row r="1047" spans="14:18" ht="12.75">
      <c r="N1047" s="4"/>
      <c r="O1047" s="4"/>
      <c r="P1047" s="4"/>
      <c r="Q1047" s="4"/>
      <c r="R1047" s="4"/>
    </row>
    <row r="1048" spans="14:18" ht="12.75">
      <c r="N1048" s="4"/>
      <c r="O1048" s="4"/>
      <c r="P1048" s="4"/>
      <c r="Q1048" s="4"/>
      <c r="R1048" s="4"/>
    </row>
    <row r="1049" spans="14:18" ht="12.75">
      <c r="N1049" s="4"/>
      <c r="O1049" s="4"/>
      <c r="P1049" s="4"/>
      <c r="Q1049" s="4"/>
      <c r="R1049" s="4"/>
    </row>
    <row r="1050" spans="14:18" ht="12.75">
      <c r="N1050" s="4"/>
      <c r="O1050" s="4"/>
      <c r="P1050" s="4"/>
      <c r="Q1050" s="4"/>
      <c r="R1050" s="4"/>
    </row>
    <row r="1051" spans="14:18" ht="12.75">
      <c r="N1051" s="4"/>
      <c r="O1051" s="4"/>
      <c r="P1051" s="4"/>
      <c r="Q1051" s="4"/>
      <c r="R1051" s="4"/>
    </row>
    <row r="1052" spans="14:18" ht="12.75">
      <c r="N1052" s="4"/>
      <c r="O1052" s="4"/>
      <c r="P1052" s="4"/>
      <c r="Q1052" s="4"/>
      <c r="R1052" s="4"/>
    </row>
    <row r="1053" spans="14:18" ht="12.75">
      <c r="N1053" s="4"/>
      <c r="O1053" s="4"/>
      <c r="P1053" s="4"/>
      <c r="Q1053" s="4"/>
      <c r="R1053" s="4"/>
    </row>
    <row r="1054" spans="14:18" ht="12.75">
      <c r="N1054" s="4"/>
      <c r="O1054" s="4"/>
      <c r="P1054" s="4"/>
      <c r="Q1054" s="4"/>
      <c r="R1054" s="4"/>
    </row>
    <row r="1055" spans="14:18" ht="12.75">
      <c r="N1055" s="4"/>
      <c r="O1055" s="4"/>
      <c r="P1055" s="4"/>
      <c r="Q1055" s="4"/>
      <c r="R1055" s="4"/>
    </row>
    <row r="1056" spans="14:18" ht="12.75">
      <c r="N1056" s="4"/>
      <c r="O1056" s="4"/>
      <c r="P1056" s="4"/>
      <c r="Q1056" s="4"/>
      <c r="R1056" s="4"/>
    </row>
    <row r="1057" spans="14:18" ht="12.75">
      <c r="N1057" s="4"/>
      <c r="O1057" s="4"/>
      <c r="P1057" s="4"/>
      <c r="Q1057" s="4"/>
      <c r="R1057" s="4"/>
    </row>
    <row r="1058" spans="14:18" ht="12.75">
      <c r="N1058" s="4"/>
      <c r="O1058" s="4"/>
      <c r="P1058" s="4"/>
      <c r="Q1058" s="4"/>
      <c r="R1058" s="4"/>
    </row>
    <row r="1059" spans="14:18" ht="12.75">
      <c r="N1059" s="4"/>
      <c r="O1059" s="4"/>
      <c r="P1059" s="4"/>
      <c r="Q1059" s="4"/>
      <c r="R1059" s="4"/>
    </row>
    <row r="1060" spans="14:18" ht="12.75">
      <c r="N1060" s="4"/>
      <c r="O1060" s="4"/>
      <c r="P1060" s="4"/>
      <c r="Q1060" s="4"/>
      <c r="R1060" s="4"/>
    </row>
    <row r="1061" spans="14:18" ht="12.75">
      <c r="N1061" s="4"/>
      <c r="O1061" s="4"/>
      <c r="P1061" s="4"/>
      <c r="Q1061" s="4"/>
      <c r="R1061" s="4"/>
    </row>
    <row r="1062" spans="14:18" ht="12.75">
      <c r="N1062" s="4"/>
      <c r="O1062" s="4"/>
      <c r="P1062" s="4"/>
      <c r="Q1062" s="4"/>
      <c r="R1062" s="4"/>
    </row>
    <row r="1063" spans="14:18" ht="12.75">
      <c r="N1063" s="4"/>
      <c r="O1063" s="4"/>
      <c r="P1063" s="4"/>
      <c r="Q1063" s="4"/>
      <c r="R1063" s="4"/>
    </row>
    <row r="1064" spans="14:18" ht="12.75">
      <c r="N1064" s="4"/>
      <c r="O1064" s="4"/>
      <c r="P1064" s="4"/>
      <c r="Q1064" s="4"/>
      <c r="R1064" s="4"/>
    </row>
    <row r="1065" spans="14:18" ht="12.75">
      <c r="N1065" s="4"/>
      <c r="O1065" s="4"/>
      <c r="P1065" s="4"/>
      <c r="Q1065" s="4"/>
      <c r="R1065" s="4"/>
    </row>
    <row r="1066" spans="14:18" ht="12.75">
      <c r="N1066" s="4"/>
      <c r="O1066" s="4"/>
      <c r="P1066" s="4"/>
      <c r="Q1066" s="4"/>
      <c r="R1066" s="4"/>
    </row>
    <row r="1067" spans="14:18" ht="12.75">
      <c r="N1067" s="4"/>
      <c r="O1067" s="4"/>
      <c r="P1067" s="4"/>
      <c r="Q1067" s="4"/>
      <c r="R1067" s="4"/>
    </row>
    <row r="1068" spans="14:18" ht="12.75">
      <c r="N1068" s="4"/>
      <c r="O1068" s="4"/>
      <c r="P1068" s="4"/>
      <c r="Q1068" s="4"/>
      <c r="R1068" s="4"/>
    </row>
    <row r="1069" spans="14:18" ht="12.75">
      <c r="N1069" s="4"/>
      <c r="O1069" s="4"/>
      <c r="P1069" s="4"/>
      <c r="Q1069" s="4"/>
      <c r="R1069" s="4"/>
    </row>
    <row r="1070" spans="14:18" ht="12.75">
      <c r="N1070" s="4"/>
      <c r="O1070" s="4"/>
      <c r="P1070" s="4"/>
      <c r="Q1070" s="4"/>
      <c r="R1070" s="4"/>
    </row>
    <row r="1071" spans="14:18" ht="12.75">
      <c r="N1071" s="4"/>
      <c r="O1071" s="4"/>
      <c r="P1071" s="4"/>
      <c r="Q1071" s="4"/>
      <c r="R1071" s="4"/>
    </row>
    <row r="1072" spans="14:18" ht="12.75">
      <c r="N1072" s="4"/>
      <c r="O1072" s="4"/>
      <c r="P1072" s="4"/>
      <c r="Q1072" s="4"/>
      <c r="R1072" s="4"/>
    </row>
    <row r="1073" spans="14:18" ht="12.75">
      <c r="N1073" s="4"/>
      <c r="O1073" s="4"/>
      <c r="P1073" s="4"/>
      <c r="Q1073" s="4"/>
      <c r="R1073" s="4"/>
    </row>
    <row r="1074" spans="14:18" ht="12.75">
      <c r="N1074" s="4"/>
      <c r="O1074" s="4"/>
      <c r="P1074" s="4"/>
      <c r="Q1074" s="4"/>
      <c r="R1074" s="4"/>
    </row>
    <row r="1075" spans="14:18" ht="12.75">
      <c r="N1075" s="4"/>
      <c r="O1075" s="4"/>
      <c r="P1075" s="4"/>
      <c r="Q1075" s="4"/>
      <c r="R1075" s="4"/>
    </row>
    <row r="1076" spans="14:18" ht="12.75">
      <c r="N1076" s="4"/>
      <c r="O1076" s="4"/>
      <c r="P1076" s="4"/>
      <c r="Q1076" s="4"/>
      <c r="R1076" s="4"/>
    </row>
    <row r="1077" spans="14:18" ht="12.75">
      <c r="N1077" s="4"/>
      <c r="O1077" s="4"/>
      <c r="P1077" s="4"/>
      <c r="Q1077" s="4"/>
      <c r="R1077" s="4"/>
    </row>
    <row r="1078" spans="14:18" ht="12.75">
      <c r="N1078" s="4"/>
      <c r="O1078" s="4"/>
      <c r="P1078" s="4"/>
      <c r="Q1078" s="4"/>
      <c r="R1078" s="4"/>
    </row>
    <row r="1079" spans="14:18" ht="12.75">
      <c r="N1079" s="4"/>
      <c r="O1079" s="4"/>
      <c r="P1079" s="4"/>
      <c r="Q1079" s="4"/>
      <c r="R1079" s="4"/>
    </row>
    <row r="1080" spans="14:18" ht="12.75">
      <c r="N1080" s="4"/>
      <c r="O1080" s="4"/>
      <c r="P1080" s="4"/>
      <c r="Q1080" s="4"/>
      <c r="R1080" s="4"/>
    </row>
    <row r="1081" spans="14:18" ht="12.75">
      <c r="N1081" s="4"/>
      <c r="O1081" s="4"/>
      <c r="P1081" s="4"/>
      <c r="Q1081" s="4"/>
      <c r="R1081" s="4"/>
    </row>
    <row r="1082" spans="14:18" ht="12.75">
      <c r="N1082" s="4"/>
      <c r="O1082" s="4"/>
      <c r="P1082" s="4"/>
      <c r="Q1082" s="4"/>
      <c r="R1082" s="4"/>
    </row>
    <row r="1083" spans="14:18" ht="12.75">
      <c r="N1083" s="4"/>
      <c r="O1083" s="4"/>
      <c r="P1083" s="4"/>
      <c r="Q1083" s="4"/>
      <c r="R1083" s="4"/>
    </row>
    <row r="1084" spans="14:18" ht="12.75">
      <c r="N1084" s="4"/>
      <c r="O1084" s="4"/>
      <c r="P1084" s="4"/>
      <c r="Q1084" s="4"/>
      <c r="R1084" s="4"/>
    </row>
    <row r="1085" spans="14:18" ht="12.75">
      <c r="N1085" s="4"/>
      <c r="O1085" s="4"/>
      <c r="P1085" s="4"/>
      <c r="Q1085" s="4"/>
      <c r="R1085" s="4"/>
    </row>
    <row r="1086" spans="14:18" ht="12.75">
      <c r="N1086" s="4"/>
      <c r="O1086" s="4"/>
      <c r="P1086" s="4"/>
      <c r="Q1086" s="4"/>
      <c r="R1086" s="4"/>
    </row>
    <row r="1087" spans="14:18" ht="12.75">
      <c r="N1087" s="4"/>
      <c r="O1087" s="4"/>
      <c r="P1087" s="4"/>
      <c r="Q1087" s="4"/>
      <c r="R1087" s="4"/>
    </row>
    <row r="1088" spans="14:18" ht="12.75">
      <c r="N1088" s="4"/>
      <c r="O1088" s="4"/>
      <c r="P1088" s="4"/>
      <c r="Q1088" s="4"/>
      <c r="R1088" s="4"/>
    </row>
    <row r="1089" spans="14:18" ht="12.75">
      <c r="N1089" s="4"/>
      <c r="O1089" s="4"/>
      <c r="P1089" s="4"/>
      <c r="Q1089" s="4"/>
      <c r="R1089" s="4"/>
    </row>
    <row r="1090" spans="14:18" ht="12.75">
      <c r="N1090" s="4"/>
      <c r="O1090" s="4"/>
      <c r="P1090" s="4"/>
      <c r="Q1090" s="4"/>
      <c r="R1090" s="4"/>
    </row>
    <row r="1091" spans="14:18" ht="12.75">
      <c r="N1091" s="4"/>
      <c r="O1091" s="4"/>
      <c r="P1091" s="4"/>
      <c r="Q1091" s="4"/>
      <c r="R1091" s="4"/>
    </row>
    <row r="1092" spans="14:18" ht="12.75">
      <c r="N1092" s="4"/>
      <c r="O1092" s="4"/>
      <c r="P1092" s="4"/>
      <c r="Q1092" s="4"/>
      <c r="R1092" s="4"/>
    </row>
    <row r="1093" spans="14:18" ht="12.75">
      <c r="N1093" s="4"/>
      <c r="O1093" s="4"/>
      <c r="P1093" s="4"/>
      <c r="Q1093" s="4"/>
      <c r="R1093" s="4"/>
    </row>
    <row r="1094" spans="14:18" ht="12.75">
      <c r="N1094" s="4"/>
      <c r="O1094" s="4"/>
      <c r="P1094" s="4"/>
      <c r="Q1094" s="4"/>
      <c r="R1094" s="4"/>
    </row>
    <row r="1095" spans="14:18" ht="12.75">
      <c r="N1095" s="4"/>
      <c r="O1095" s="4"/>
      <c r="P1095" s="4"/>
      <c r="Q1095" s="4"/>
      <c r="R1095" s="4"/>
    </row>
    <row r="1096" spans="14:18" ht="12.75">
      <c r="N1096" s="4"/>
      <c r="O1096" s="4"/>
      <c r="P1096" s="4"/>
      <c r="Q1096" s="4"/>
      <c r="R1096" s="4"/>
    </row>
    <row r="1097" spans="14:18" ht="12.75">
      <c r="N1097" s="4"/>
      <c r="O1097" s="4"/>
      <c r="P1097" s="4"/>
      <c r="Q1097" s="4"/>
      <c r="R1097" s="4"/>
    </row>
    <row r="1098" spans="14:18" ht="12.75">
      <c r="N1098" s="4"/>
      <c r="O1098" s="4"/>
      <c r="P1098" s="4"/>
      <c r="Q1098" s="4"/>
      <c r="R1098" s="4"/>
    </row>
    <row r="1099" spans="14:18" ht="12.75">
      <c r="N1099" s="4"/>
      <c r="O1099" s="4"/>
      <c r="P1099" s="4"/>
      <c r="Q1099" s="4"/>
      <c r="R1099" s="4"/>
    </row>
    <row r="1100" spans="14:18" ht="12.75">
      <c r="N1100" s="4"/>
      <c r="O1100" s="4"/>
      <c r="P1100" s="4"/>
      <c r="Q1100" s="4"/>
      <c r="R1100" s="4"/>
    </row>
    <row r="1101" spans="14:18" ht="12.75">
      <c r="N1101" s="4"/>
      <c r="O1101" s="4"/>
      <c r="P1101" s="4"/>
      <c r="Q1101" s="4"/>
      <c r="R1101" s="4"/>
    </row>
    <row r="1102" spans="14:18" ht="12.75">
      <c r="N1102" s="4"/>
      <c r="O1102" s="4"/>
      <c r="P1102" s="4"/>
      <c r="Q1102" s="4"/>
      <c r="R1102" s="4"/>
    </row>
    <row r="1103" spans="14:18" ht="12.75">
      <c r="N1103" s="4"/>
      <c r="O1103" s="4"/>
      <c r="P1103" s="4"/>
      <c r="Q1103" s="4"/>
      <c r="R1103" s="4"/>
    </row>
    <row r="1104" spans="14:18" ht="12.75">
      <c r="N1104" s="4"/>
      <c r="O1104" s="4"/>
      <c r="P1104" s="4"/>
      <c r="Q1104" s="4"/>
      <c r="R1104" s="4"/>
    </row>
    <row r="1105" spans="14:18" ht="12.75">
      <c r="N1105" s="4"/>
      <c r="O1105" s="4"/>
      <c r="P1105" s="4"/>
      <c r="Q1105" s="4"/>
      <c r="R1105" s="4"/>
    </row>
    <row r="1106" spans="14:18" ht="12.75">
      <c r="N1106" s="4"/>
      <c r="O1106" s="4"/>
      <c r="P1106" s="4"/>
      <c r="Q1106" s="4"/>
      <c r="R1106" s="4"/>
    </row>
    <row r="1107" spans="14:18" ht="12.75">
      <c r="N1107" s="4"/>
      <c r="O1107" s="4"/>
      <c r="P1107" s="4"/>
      <c r="Q1107" s="4"/>
      <c r="R1107" s="4"/>
    </row>
    <row r="1108" spans="14:18" ht="12.75">
      <c r="N1108" s="4"/>
      <c r="O1108" s="4"/>
      <c r="P1108" s="4"/>
      <c r="Q1108" s="4"/>
      <c r="R1108" s="4"/>
    </row>
    <row r="1109" spans="14:18" ht="12.75">
      <c r="N1109" s="4"/>
      <c r="O1109" s="4"/>
      <c r="P1109" s="4"/>
      <c r="Q1109" s="4"/>
      <c r="R1109" s="4"/>
    </row>
    <row r="1110" spans="14:18" ht="12.75">
      <c r="N1110" s="4"/>
      <c r="O1110" s="4"/>
      <c r="P1110" s="4"/>
      <c r="Q1110" s="4"/>
      <c r="R1110" s="4"/>
    </row>
    <row r="1111" spans="14:18" ht="12.75">
      <c r="N1111" s="4"/>
      <c r="O1111" s="4"/>
      <c r="P1111" s="4"/>
      <c r="Q1111" s="4"/>
      <c r="R1111" s="4"/>
    </row>
    <row r="1112" spans="14:18" ht="12.75">
      <c r="N1112" s="4"/>
      <c r="O1112" s="4"/>
      <c r="P1112" s="4"/>
      <c r="Q1112" s="4"/>
      <c r="R1112" s="4"/>
    </row>
    <row r="1113" spans="14:18" ht="12.75">
      <c r="N1113" s="4"/>
      <c r="O1113" s="4"/>
      <c r="P1113" s="4"/>
      <c r="Q1113" s="4"/>
      <c r="R1113" s="4"/>
    </row>
    <row r="1114" spans="14:18" ht="12.75">
      <c r="N1114" s="4"/>
      <c r="O1114" s="4"/>
      <c r="P1114" s="4"/>
      <c r="Q1114" s="4"/>
      <c r="R1114" s="4"/>
    </row>
    <row r="1115" spans="14:18" ht="12.75">
      <c r="N1115" s="4"/>
      <c r="O1115" s="4"/>
      <c r="P1115" s="4"/>
      <c r="Q1115" s="4"/>
      <c r="R1115" s="4"/>
    </row>
    <row r="1116" spans="14:18" ht="12.75">
      <c r="N1116" s="4"/>
      <c r="O1116" s="4"/>
      <c r="P1116" s="4"/>
      <c r="Q1116" s="4"/>
      <c r="R1116" s="4"/>
    </row>
    <row r="1117" spans="14:18" ht="12.75">
      <c r="N1117" s="4"/>
      <c r="O1117" s="4"/>
      <c r="P1117" s="4"/>
      <c r="Q1117" s="4"/>
      <c r="R1117" s="4"/>
    </row>
    <row r="1118" spans="14:18" ht="12.75">
      <c r="N1118" s="4"/>
      <c r="O1118" s="4"/>
      <c r="P1118" s="4"/>
      <c r="Q1118" s="4"/>
      <c r="R1118" s="4"/>
    </row>
    <row r="1119" spans="14:18" ht="12.75">
      <c r="N1119" s="4"/>
      <c r="O1119" s="4"/>
      <c r="P1119" s="4"/>
      <c r="Q1119" s="4"/>
      <c r="R1119" s="4"/>
    </row>
    <row r="1120" spans="14:18" ht="12.75">
      <c r="N1120" s="4"/>
      <c r="O1120" s="4"/>
      <c r="P1120" s="4"/>
      <c r="Q1120" s="4"/>
      <c r="R1120" s="4"/>
    </row>
    <row r="1121" spans="14:18" ht="12.75">
      <c r="N1121" s="4"/>
      <c r="O1121" s="4"/>
      <c r="P1121" s="4"/>
      <c r="Q1121" s="4"/>
      <c r="R1121" s="4"/>
    </row>
    <row r="1122" spans="14:18" ht="12.75">
      <c r="N1122" s="4"/>
      <c r="O1122" s="4"/>
      <c r="P1122" s="4"/>
      <c r="Q1122" s="4"/>
      <c r="R1122" s="4"/>
    </row>
    <row r="1123" spans="14:18" ht="12.75">
      <c r="N1123" s="4"/>
      <c r="O1123" s="4"/>
      <c r="P1123" s="4"/>
      <c r="Q1123" s="4"/>
      <c r="R1123" s="4"/>
    </row>
    <row r="1124" spans="14:18" ht="12.75">
      <c r="N1124" s="4"/>
      <c r="O1124" s="4"/>
      <c r="P1124" s="4"/>
      <c r="Q1124" s="4"/>
      <c r="R1124" s="4"/>
    </row>
    <row r="1125" spans="14:18" ht="12.75">
      <c r="N1125" s="4"/>
      <c r="O1125" s="4"/>
      <c r="P1125" s="4"/>
      <c r="Q1125" s="4"/>
      <c r="R1125" s="4"/>
    </row>
    <row r="1126" spans="14:18" ht="12.75">
      <c r="N1126" s="4"/>
      <c r="O1126" s="4"/>
      <c r="P1126" s="4"/>
      <c r="Q1126" s="4"/>
      <c r="R1126" s="4"/>
    </row>
    <row r="1127" spans="14:18" ht="12.75">
      <c r="N1127" s="4"/>
      <c r="O1127" s="4"/>
      <c r="P1127" s="4"/>
      <c r="Q1127" s="4"/>
      <c r="R1127" s="4"/>
    </row>
    <row r="1128" spans="14:18" ht="12.75">
      <c r="N1128" s="4"/>
      <c r="O1128" s="4"/>
      <c r="P1128" s="4"/>
      <c r="Q1128" s="4"/>
      <c r="R1128" s="4"/>
    </row>
    <row r="1129" spans="14:18" ht="12.75">
      <c r="N1129" s="4"/>
      <c r="O1129" s="4"/>
      <c r="P1129" s="4"/>
      <c r="Q1129" s="4"/>
      <c r="R1129" s="4"/>
    </row>
    <row r="1130" spans="14:18" ht="12.75">
      <c r="N1130" s="4"/>
      <c r="O1130" s="4"/>
      <c r="P1130" s="4"/>
      <c r="Q1130" s="4"/>
      <c r="R1130" s="4"/>
    </row>
    <row r="1131" spans="14:18" ht="12.75">
      <c r="N1131" s="4"/>
      <c r="O1131" s="4"/>
      <c r="P1131" s="4"/>
      <c r="Q1131" s="4"/>
      <c r="R1131" s="4"/>
    </row>
    <row r="1132" spans="14:18" ht="12.75">
      <c r="N1132" s="4"/>
      <c r="O1132" s="4"/>
      <c r="P1132" s="4"/>
      <c r="Q1132" s="4"/>
      <c r="R1132" s="4"/>
    </row>
    <row r="1133" spans="14:18" ht="12.75">
      <c r="N1133" s="4"/>
      <c r="O1133" s="4"/>
      <c r="P1133" s="4"/>
      <c r="Q1133" s="4"/>
      <c r="R1133" s="4"/>
    </row>
    <row r="1134" spans="14:18" ht="12.75">
      <c r="N1134" s="4"/>
      <c r="O1134" s="4"/>
      <c r="P1134" s="4"/>
      <c r="Q1134" s="4"/>
      <c r="R1134" s="4"/>
    </row>
    <row r="1135" spans="14:18" ht="12.75">
      <c r="N1135" s="4"/>
      <c r="O1135" s="4"/>
      <c r="P1135" s="4"/>
      <c r="Q1135" s="4"/>
      <c r="R1135" s="4"/>
    </row>
    <row r="1136" spans="14:18" ht="12.75">
      <c r="N1136" s="4"/>
      <c r="O1136" s="4"/>
      <c r="P1136" s="4"/>
      <c r="Q1136" s="4"/>
      <c r="R1136" s="4"/>
    </row>
    <row r="1137" spans="14:18" ht="12.75">
      <c r="N1137" s="4"/>
      <c r="O1137" s="4"/>
      <c r="P1137" s="4"/>
      <c r="Q1137" s="4"/>
      <c r="R1137" s="4"/>
    </row>
    <row r="1138" spans="14:18" ht="12.75">
      <c r="N1138" s="4"/>
      <c r="O1138" s="4"/>
      <c r="P1138" s="4"/>
      <c r="Q1138" s="4"/>
      <c r="R1138" s="4"/>
    </row>
    <row r="1139" spans="14:18" ht="12.75">
      <c r="N1139" s="4"/>
      <c r="O1139" s="4"/>
      <c r="P1139" s="4"/>
      <c r="Q1139" s="4"/>
      <c r="R1139" s="4"/>
    </row>
    <row r="1140" spans="14:18" ht="12.75">
      <c r="N1140" s="4"/>
      <c r="O1140" s="4"/>
      <c r="P1140" s="4"/>
      <c r="Q1140" s="4"/>
      <c r="R1140" s="4"/>
    </row>
    <row r="1141" spans="14:18" ht="12.75">
      <c r="N1141" s="4"/>
      <c r="O1141" s="4"/>
      <c r="P1141" s="4"/>
      <c r="Q1141" s="4"/>
      <c r="R1141" s="4"/>
    </row>
    <row r="1142" spans="14:18" ht="12.75">
      <c r="N1142" s="4"/>
      <c r="O1142" s="4"/>
      <c r="P1142" s="4"/>
      <c r="Q1142" s="4"/>
      <c r="R1142" s="4"/>
    </row>
    <row r="1143" spans="14:18" ht="12.75">
      <c r="N1143" s="4"/>
      <c r="O1143" s="4"/>
      <c r="P1143" s="4"/>
      <c r="Q1143" s="4"/>
      <c r="R1143" s="4"/>
    </row>
    <row r="1144" spans="14:18" ht="12.75">
      <c r="N1144" s="4"/>
      <c r="O1144" s="4"/>
      <c r="P1144" s="4"/>
      <c r="Q1144" s="4"/>
      <c r="R1144" s="4"/>
    </row>
    <row r="1145" spans="14:18" ht="12.75">
      <c r="N1145" s="4"/>
      <c r="O1145" s="4"/>
      <c r="P1145" s="4"/>
      <c r="Q1145" s="4"/>
      <c r="R1145" s="4"/>
    </row>
    <row r="1146" spans="14:18" ht="12.75">
      <c r="N1146" s="4"/>
      <c r="O1146" s="4"/>
      <c r="P1146" s="4"/>
      <c r="Q1146" s="4"/>
      <c r="R1146" s="4"/>
    </row>
    <row r="1147" spans="14:18" ht="12.75">
      <c r="N1147" s="4"/>
      <c r="O1147" s="4"/>
      <c r="P1147" s="4"/>
      <c r="Q1147" s="4"/>
      <c r="R1147" s="4"/>
    </row>
    <row r="1148" spans="14:18" ht="12.75">
      <c r="N1148" s="4"/>
      <c r="O1148" s="4"/>
      <c r="P1148" s="4"/>
      <c r="Q1148" s="4"/>
      <c r="R1148" s="4"/>
    </row>
    <row r="1149" spans="14:18" ht="12.75">
      <c r="N1149" s="4"/>
      <c r="O1149" s="4"/>
      <c r="P1149" s="4"/>
      <c r="Q1149" s="4"/>
      <c r="R1149" s="4"/>
    </row>
    <row r="1150" spans="14:18" ht="12.75">
      <c r="N1150" s="4"/>
      <c r="O1150" s="4"/>
      <c r="P1150" s="4"/>
      <c r="Q1150" s="4"/>
      <c r="R1150" s="4"/>
    </row>
    <row r="1151" spans="14:18" ht="12.75">
      <c r="N1151" s="4"/>
      <c r="O1151" s="4"/>
      <c r="P1151" s="4"/>
      <c r="Q1151" s="4"/>
      <c r="R1151" s="4"/>
    </row>
    <row r="1152" spans="14:18" ht="12.75">
      <c r="N1152" s="4"/>
      <c r="O1152" s="4"/>
      <c r="P1152" s="4"/>
      <c r="Q1152" s="4"/>
      <c r="R1152" s="4"/>
    </row>
    <row r="1153" spans="14:18" ht="12.75">
      <c r="N1153" s="4"/>
      <c r="O1153" s="4"/>
      <c r="P1153" s="4"/>
      <c r="Q1153" s="4"/>
      <c r="R1153" s="4"/>
    </row>
    <row r="1154" spans="14:18" ht="12.75">
      <c r="N1154" s="4"/>
      <c r="O1154" s="4"/>
      <c r="P1154" s="4"/>
      <c r="Q1154" s="4"/>
      <c r="R1154" s="4"/>
    </row>
    <row r="1155" spans="14:18" ht="12.75">
      <c r="N1155" s="4"/>
      <c r="O1155" s="4"/>
      <c r="P1155" s="4"/>
      <c r="Q1155" s="4"/>
      <c r="R1155" s="4"/>
    </row>
    <row r="1156" spans="14:18" ht="12.75">
      <c r="N1156" s="4"/>
      <c r="O1156" s="4"/>
      <c r="P1156" s="4"/>
      <c r="Q1156" s="4"/>
      <c r="R1156" s="4"/>
    </row>
    <row r="1157" spans="14:18" ht="12.75">
      <c r="N1157" s="4"/>
      <c r="O1157" s="4"/>
      <c r="P1157" s="4"/>
      <c r="Q1157" s="4"/>
      <c r="R1157" s="4"/>
    </row>
    <row r="1158" spans="14:18" ht="12.75">
      <c r="N1158" s="4"/>
      <c r="O1158" s="4"/>
      <c r="P1158" s="4"/>
      <c r="Q1158" s="4"/>
      <c r="R1158" s="4"/>
    </row>
    <row r="1159" spans="14:18" ht="12.75">
      <c r="N1159" s="4"/>
      <c r="O1159" s="4"/>
      <c r="P1159" s="4"/>
      <c r="Q1159" s="4"/>
      <c r="R1159" s="4"/>
    </row>
    <row r="1160" spans="14:18" ht="12.75">
      <c r="N1160" s="4"/>
      <c r="O1160" s="4"/>
      <c r="P1160" s="4"/>
      <c r="Q1160" s="4"/>
      <c r="R1160" s="4"/>
    </row>
    <row r="1161" spans="14:18" ht="12.75">
      <c r="N1161" s="4"/>
      <c r="O1161" s="4"/>
      <c r="P1161" s="4"/>
      <c r="Q1161" s="4"/>
      <c r="R1161" s="4"/>
    </row>
    <row r="1162" spans="14:18" ht="12.75">
      <c r="N1162" s="4"/>
      <c r="O1162" s="4"/>
      <c r="P1162" s="4"/>
      <c r="Q1162" s="4"/>
      <c r="R1162" s="4"/>
    </row>
    <row r="1163" spans="14:18" ht="12.75">
      <c r="N1163" s="4"/>
      <c r="O1163" s="4"/>
      <c r="P1163" s="4"/>
      <c r="Q1163" s="4"/>
      <c r="R1163" s="4"/>
    </row>
    <row r="1164" spans="14:18" ht="12.75">
      <c r="N1164" s="4"/>
      <c r="O1164" s="4"/>
      <c r="P1164" s="4"/>
      <c r="Q1164" s="4"/>
      <c r="R1164" s="4"/>
    </row>
    <row r="1165" spans="14:18" ht="12.75">
      <c r="N1165" s="4"/>
      <c r="O1165" s="4"/>
      <c r="P1165" s="4"/>
      <c r="Q1165" s="4"/>
      <c r="R1165" s="4"/>
    </row>
    <row r="1166" spans="14:18" ht="12.75">
      <c r="N1166" s="4"/>
      <c r="O1166" s="4"/>
      <c r="P1166" s="4"/>
      <c r="Q1166" s="4"/>
      <c r="R1166" s="4"/>
    </row>
    <row r="1167" spans="14:18" ht="12.75">
      <c r="N1167" s="4"/>
      <c r="O1167" s="4"/>
      <c r="P1167" s="4"/>
      <c r="Q1167" s="4"/>
      <c r="R1167" s="4"/>
    </row>
    <row r="1168" spans="14:18" ht="12.75">
      <c r="N1168" s="4"/>
      <c r="O1168" s="4"/>
      <c r="P1168" s="4"/>
      <c r="Q1168" s="4"/>
      <c r="R1168" s="4"/>
    </row>
    <row r="1169" spans="14:18" ht="12.75">
      <c r="N1169" s="4"/>
      <c r="O1169" s="4"/>
      <c r="P1169" s="4"/>
      <c r="Q1169" s="4"/>
      <c r="R1169" s="4"/>
    </row>
    <row r="1170" spans="14:18" ht="12.75">
      <c r="N1170" s="4"/>
      <c r="O1170" s="4"/>
      <c r="P1170" s="4"/>
      <c r="Q1170" s="4"/>
      <c r="R1170" s="4"/>
    </row>
    <row r="1171" spans="14:18" ht="12.75">
      <c r="N1171" s="4"/>
      <c r="O1171" s="4"/>
      <c r="P1171" s="4"/>
      <c r="Q1171" s="4"/>
      <c r="R1171" s="4"/>
    </row>
    <row r="1172" spans="14:18" ht="12.75">
      <c r="N1172" s="4"/>
      <c r="O1172" s="4"/>
      <c r="P1172" s="4"/>
      <c r="Q1172" s="4"/>
      <c r="R1172" s="4"/>
    </row>
    <row r="1173" spans="14:18" ht="12.75">
      <c r="N1173" s="4"/>
      <c r="O1173" s="4"/>
      <c r="P1173" s="4"/>
      <c r="Q1173" s="4"/>
      <c r="R1173" s="4"/>
    </row>
    <row r="1174" spans="14:18" ht="12.75">
      <c r="N1174" s="4"/>
      <c r="O1174" s="4"/>
      <c r="P1174" s="4"/>
      <c r="Q1174" s="4"/>
      <c r="R1174" s="4"/>
    </row>
    <row r="1175" spans="14:18" ht="12.75">
      <c r="N1175" s="4"/>
      <c r="O1175" s="4"/>
      <c r="P1175" s="4"/>
      <c r="Q1175" s="4"/>
      <c r="R1175" s="4"/>
    </row>
    <row r="1176" spans="14:18" ht="12.75">
      <c r="N1176" s="4"/>
      <c r="O1176" s="4"/>
      <c r="P1176" s="4"/>
      <c r="Q1176" s="4"/>
      <c r="R1176" s="4"/>
    </row>
    <row r="1177" spans="14:18" ht="12.75">
      <c r="N1177" s="4"/>
      <c r="O1177" s="4"/>
      <c r="P1177" s="4"/>
      <c r="Q1177" s="4"/>
      <c r="R1177" s="4"/>
    </row>
    <row r="1178" spans="14:18" ht="12.75">
      <c r="N1178" s="4"/>
      <c r="O1178" s="4"/>
      <c r="P1178" s="4"/>
      <c r="Q1178" s="4"/>
      <c r="R1178" s="4"/>
    </row>
    <row r="1179" spans="14:18" ht="12.75">
      <c r="N1179" s="4"/>
      <c r="O1179" s="4"/>
      <c r="P1179" s="4"/>
      <c r="Q1179" s="4"/>
      <c r="R1179" s="4"/>
    </row>
    <row r="1180" spans="14:18" ht="12.75">
      <c r="N1180" s="4"/>
      <c r="O1180" s="4"/>
      <c r="P1180" s="4"/>
      <c r="Q1180" s="4"/>
      <c r="R1180" s="4"/>
    </row>
    <row r="1181" spans="14:18" ht="12.75">
      <c r="N1181" s="4"/>
      <c r="O1181" s="4"/>
      <c r="P1181" s="4"/>
      <c r="Q1181" s="4"/>
      <c r="R1181" s="4"/>
    </row>
    <row r="1182" spans="14:18" ht="12.75">
      <c r="N1182" s="4"/>
      <c r="O1182" s="4"/>
      <c r="P1182" s="4"/>
      <c r="Q1182" s="4"/>
      <c r="R1182" s="4"/>
    </row>
    <row r="1183" spans="14:18" ht="12.75">
      <c r="N1183" s="4"/>
      <c r="O1183" s="4"/>
      <c r="P1183" s="4"/>
      <c r="Q1183" s="4"/>
      <c r="R1183" s="4"/>
    </row>
    <row r="1184" spans="14:18" ht="12.75">
      <c r="N1184" s="4"/>
      <c r="O1184" s="4"/>
      <c r="P1184" s="4"/>
      <c r="Q1184" s="4"/>
      <c r="R1184" s="4"/>
    </row>
    <row r="1185" spans="14:18" ht="12.75">
      <c r="N1185" s="4"/>
      <c r="O1185" s="4"/>
      <c r="P1185" s="4"/>
      <c r="Q1185" s="4"/>
      <c r="R1185" s="4"/>
    </row>
    <row r="1186" spans="14:18" ht="12.75">
      <c r="N1186" s="4"/>
      <c r="O1186" s="4"/>
      <c r="P1186" s="4"/>
      <c r="Q1186" s="4"/>
      <c r="R1186" s="4"/>
    </row>
    <row r="1187" spans="14:18" ht="12.75">
      <c r="N1187" s="4"/>
      <c r="O1187" s="4"/>
      <c r="P1187" s="4"/>
      <c r="Q1187" s="4"/>
      <c r="R1187" s="4"/>
    </row>
    <row r="1188" spans="14:18" ht="12.75">
      <c r="N1188" s="4"/>
      <c r="O1188" s="4"/>
      <c r="P1188" s="4"/>
      <c r="Q1188" s="4"/>
      <c r="R1188" s="4"/>
    </row>
    <row r="1189" spans="14:18" ht="12.75">
      <c r="N1189" s="4"/>
      <c r="O1189" s="4"/>
      <c r="P1189" s="4"/>
      <c r="Q1189" s="4"/>
      <c r="R1189" s="4"/>
    </row>
    <row r="1190" spans="14:18" ht="12.75">
      <c r="N1190" s="4"/>
      <c r="O1190" s="4"/>
      <c r="P1190" s="4"/>
      <c r="Q1190" s="4"/>
      <c r="R1190" s="4"/>
    </row>
    <row r="1191" spans="14:18" ht="12.75">
      <c r="N1191" s="4"/>
      <c r="O1191" s="4"/>
      <c r="P1191" s="4"/>
      <c r="Q1191" s="4"/>
      <c r="R1191" s="4"/>
    </row>
    <row r="1192" spans="14:18" ht="12.75">
      <c r="N1192" s="4"/>
      <c r="O1192" s="4"/>
      <c r="P1192" s="4"/>
      <c r="Q1192" s="4"/>
      <c r="R1192" s="4"/>
    </row>
    <row r="1193" spans="14:18" ht="12.75">
      <c r="N1193" s="4"/>
      <c r="O1193" s="4"/>
      <c r="P1193" s="4"/>
      <c r="Q1193" s="4"/>
      <c r="R1193" s="4"/>
    </row>
    <row r="1194" spans="14:18" ht="12.75">
      <c r="N1194" s="4"/>
      <c r="O1194" s="4"/>
      <c r="P1194" s="4"/>
      <c r="Q1194" s="4"/>
      <c r="R1194" s="4"/>
    </row>
    <row r="1195" spans="14:18" ht="12.75">
      <c r="N1195" s="4"/>
      <c r="O1195" s="4"/>
      <c r="P1195" s="4"/>
      <c r="Q1195" s="4"/>
      <c r="R1195" s="4"/>
    </row>
    <row r="1196" spans="14:18" ht="12.75">
      <c r="N1196" s="4"/>
      <c r="O1196" s="4"/>
      <c r="P1196" s="4"/>
      <c r="Q1196" s="4"/>
      <c r="R1196" s="4"/>
    </row>
    <row r="1197" spans="14:18" ht="12.75">
      <c r="N1197" s="4"/>
      <c r="O1197" s="4"/>
      <c r="P1197" s="4"/>
      <c r="Q1197" s="4"/>
      <c r="R1197" s="4"/>
    </row>
    <row r="1198" spans="14:18" ht="12.75">
      <c r="N1198" s="4"/>
      <c r="O1198" s="4"/>
      <c r="P1198" s="4"/>
      <c r="Q1198" s="4"/>
      <c r="R1198" s="4"/>
    </row>
    <row r="1199" spans="14:18" ht="12.75">
      <c r="N1199" s="4"/>
      <c r="O1199" s="4"/>
      <c r="P1199" s="4"/>
      <c r="Q1199" s="4"/>
      <c r="R1199" s="4"/>
    </row>
    <row r="1200" spans="14:18" ht="12.75">
      <c r="N1200" s="4"/>
      <c r="O1200" s="4"/>
      <c r="P1200" s="4"/>
      <c r="Q1200" s="4"/>
      <c r="R1200" s="4"/>
    </row>
    <row r="1201" spans="14:18" ht="12.75">
      <c r="N1201" s="4"/>
      <c r="O1201" s="4"/>
      <c r="P1201" s="4"/>
      <c r="Q1201" s="4"/>
      <c r="R1201" s="4"/>
    </row>
  </sheetData>
  <printOptions/>
  <pageMargins left="0.75" right="0.75" top="1" bottom="1" header="0.5" footer="0.5"/>
  <pageSetup horizontalDpi="600" verticalDpi="600" orientation="landscape" scale="76"/>
  <rowBreaks count="4" manualBreakCount="4">
    <brk id="43" min="23" max="32" man="1"/>
    <brk id="47" min="1" max="16" man="1"/>
    <brk id="82" min="1" max="16" man="1"/>
    <brk id="123" min="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0"/>
  <sheetViews>
    <sheetView workbookViewId="0" topLeftCell="A1">
      <selection activeCell="M5" sqref="M5"/>
    </sheetView>
  </sheetViews>
  <sheetFormatPr defaultColWidth="9.140625" defaultRowHeight="12.75"/>
  <cols>
    <col min="1" max="2" width="9.28125" style="0" customWidth="1"/>
    <col min="3" max="3" width="3.8515625" style="0" customWidth="1"/>
    <col min="4" max="4" width="5.7109375" style="0" customWidth="1"/>
    <col min="5" max="5" width="26.28125" style="0" customWidth="1"/>
    <col min="6" max="6" width="2.7109375" style="0" customWidth="1"/>
    <col min="7" max="7" width="12.57421875" style="0" customWidth="1"/>
    <col min="8" max="8" width="2.140625" style="0" customWidth="1"/>
    <col min="9" max="9" width="12.57421875" style="0" customWidth="1"/>
    <col min="10" max="10" width="1.8515625" style="0" customWidth="1"/>
    <col min="11" max="11" width="12.28125" style="0" customWidth="1"/>
    <col min="12" max="12" width="2.00390625" style="0" customWidth="1"/>
    <col min="13" max="13" width="12.57421875" style="0" customWidth="1"/>
    <col min="14" max="14" width="2.00390625" style="0" customWidth="1"/>
    <col min="15" max="15" width="15.57421875" style="0" customWidth="1"/>
    <col min="16" max="16" width="2.140625" style="0" customWidth="1"/>
    <col min="17" max="17" width="18.7109375" style="0" customWidth="1"/>
    <col min="18" max="18" width="2.421875" style="0" customWidth="1"/>
    <col min="19" max="19" width="14.00390625" style="0" customWidth="1"/>
    <col min="20" max="20" width="2.7109375" style="0" customWidth="1"/>
    <col min="21" max="21" width="14.00390625" style="0" customWidth="1"/>
    <col min="22" max="22" width="3.140625" style="0" customWidth="1"/>
    <col min="23" max="23" width="14.00390625" style="0" customWidth="1"/>
  </cols>
  <sheetData>
    <row r="1" spans="4:7" ht="15.75">
      <c r="D1" s="1" t="s">
        <v>141</v>
      </c>
      <c r="E1" s="1"/>
      <c r="F1" s="1"/>
      <c r="G1" s="1"/>
    </row>
    <row r="2" spans="4:5" ht="15.75">
      <c r="D2" s="1" t="s">
        <v>142</v>
      </c>
      <c r="E2" s="1"/>
    </row>
    <row r="3" spans="2:4" ht="12.75">
      <c r="B3" s="3"/>
      <c r="C3" s="3"/>
      <c r="D3" s="3"/>
    </row>
    <row r="4" spans="5:7" ht="12.75">
      <c r="E4" s="51" t="s">
        <v>143</v>
      </c>
      <c r="G4" s="57">
        <f>737546*2</f>
        <v>1475092</v>
      </c>
    </row>
    <row r="6" spans="5:23" ht="12.75">
      <c r="E6" s="9" t="s">
        <v>14</v>
      </c>
      <c r="F6" s="9"/>
      <c r="G6" s="58" t="s">
        <v>88</v>
      </c>
      <c r="H6" s="9"/>
      <c r="I6" s="9" t="s">
        <v>107</v>
      </c>
      <c r="J6" s="9"/>
      <c r="K6" s="58" t="s">
        <v>123</v>
      </c>
      <c r="L6" s="9"/>
      <c r="M6" s="9" t="s">
        <v>127</v>
      </c>
      <c r="N6" s="9"/>
      <c r="O6" s="9" t="s">
        <v>144</v>
      </c>
      <c r="P6" s="9"/>
      <c r="Q6" s="9" t="s">
        <v>139</v>
      </c>
      <c r="R6" s="9"/>
      <c r="S6" s="59" t="s">
        <v>145</v>
      </c>
      <c r="T6" s="9"/>
      <c r="U6" s="9" t="s">
        <v>146</v>
      </c>
      <c r="V6" s="9"/>
      <c r="W6" s="9" t="s">
        <v>147</v>
      </c>
    </row>
    <row r="7" spans="5:23" ht="12.75">
      <c r="E7" s="5" t="s">
        <v>148</v>
      </c>
      <c r="F7" s="5"/>
      <c r="G7" s="6" t="s">
        <v>149</v>
      </c>
      <c r="H7" s="9"/>
      <c r="I7" s="9" t="s">
        <v>150</v>
      </c>
      <c r="J7" s="9"/>
      <c r="K7" s="58" t="s">
        <v>151</v>
      </c>
      <c r="L7" s="9"/>
      <c r="M7" s="9" t="s">
        <v>150</v>
      </c>
      <c r="N7" s="9"/>
      <c r="O7" s="9" t="s">
        <v>152</v>
      </c>
      <c r="P7" s="9"/>
      <c r="Q7" s="9" t="s">
        <v>153</v>
      </c>
      <c r="R7" s="9"/>
      <c r="S7" s="59" t="s">
        <v>154</v>
      </c>
      <c r="U7" s="3" t="s">
        <v>155</v>
      </c>
      <c r="V7" s="3"/>
      <c r="W7" s="3" t="s">
        <v>156</v>
      </c>
    </row>
    <row r="8" spans="5:23" ht="12.75">
      <c r="E8" s="5"/>
      <c r="F8" s="5"/>
      <c r="G8" s="5"/>
      <c r="H8" s="5"/>
      <c r="I8" s="5" t="s">
        <v>144</v>
      </c>
      <c r="J8" s="5"/>
      <c r="K8" s="6" t="s">
        <v>157</v>
      </c>
      <c r="L8" s="5"/>
      <c r="M8" s="5" t="s">
        <v>144</v>
      </c>
      <c r="N8" s="5"/>
      <c r="O8" s="5" t="s">
        <v>144</v>
      </c>
      <c r="P8" s="5"/>
      <c r="Q8" s="5" t="s">
        <v>144</v>
      </c>
      <c r="R8" s="5"/>
      <c r="S8" s="60" t="s">
        <v>158</v>
      </c>
      <c r="T8" s="14"/>
      <c r="U8" s="5" t="s">
        <v>158</v>
      </c>
      <c r="V8" s="5"/>
      <c r="W8" s="5" t="s">
        <v>158</v>
      </c>
    </row>
    <row r="10" spans="4:23" ht="12.75">
      <c r="D10" s="3">
        <v>1</v>
      </c>
      <c r="E10" s="61" t="s">
        <v>159</v>
      </c>
      <c r="F10" s="62"/>
      <c r="G10" s="63">
        <v>393</v>
      </c>
      <c r="I10">
        <f aca="true" t="shared" si="0" ref="I10:I41">+G10/$G$140</f>
        <v>0.0008014438224587808</v>
      </c>
      <c r="K10" s="18">
        <v>308568</v>
      </c>
      <c r="M10">
        <f aca="true" t="shared" si="1" ref="M10:M41">+K10/$K$140</f>
        <v>0.0004383740500656045</v>
      </c>
      <c r="O10">
        <f aca="true" t="shared" si="2" ref="O10:O41">+I10+M10</f>
        <v>0.0012398178725243853</v>
      </c>
      <c r="Q10">
        <f aca="true" t="shared" si="3" ref="Q10:Q41">+O10/2</f>
        <v>0.0006199089362621926</v>
      </c>
      <c r="S10" s="16">
        <f aca="true" t="shared" si="4" ref="S10:S41">+Q10*$G$4</f>
        <v>914.4227126088703</v>
      </c>
      <c r="U10" s="16">
        <f aca="true" t="shared" si="5" ref="U10:U41">+S10/2</f>
        <v>457.2113563044351</v>
      </c>
      <c r="W10" s="64">
        <f aca="true" t="shared" si="6" ref="W10:W41">+U10</f>
        <v>457.2113563044351</v>
      </c>
    </row>
    <row r="11" spans="4:23" ht="12.75">
      <c r="D11" s="3">
        <f aca="true" t="shared" si="7" ref="D11:D42">1+D10</f>
        <v>2</v>
      </c>
      <c r="E11" s="61" t="s">
        <v>160</v>
      </c>
      <c r="F11" s="62"/>
      <c r="G11" s="63">
        <v>8953</v>
      </c>
      <c r="I11">
        <f t="shared" si="0"/>
        <v>0.01825782835234978</v>
      </c>
      <c r="K11" s="18">
        <v>3951839</v>
      </c>
      <c r="M11">
        <f t="shared" si="1"/>
        <v>0.005614268711069225</v>
      </c>
      <c r="O11">
        <f t="shared" si="2"/>
        <v>0.023872097063419008</v>
      </c>
      <c r="Q11">
        <f t="shared" si="3"/>
        <v>0.011936048531709504</v>
      </c>
      <c r="S11" s="48">
        <f t="shared" si="4"/>
        <v>17606.769700736437</v>
      </c>
      <c r="U11" s="7">
        <f t="shared" si="5"/>
        <v>8803.384850368218</v>
      </c>
      <c r="V11" s="7"/>
      <c r="W11" s="7">
        <f t="shared" si="6"/>
        <v>8803.384850368218</v>
      </c>
    </row>
    <row r="12" spans="4:23" ht="12.75">
      <c r="D12" s="3">
        <f t="shared" si="7"/>
        <v>3</v>
      </c>
      <c r="E12" s="61" t="s">
        <v>161</v>
      </c>
      <c r="F12" s="62"/>
      <c r="G12" s="63"/>
      <c r="I12">
        <f t="shared" si="0"/>
        <v>0</v>
      </c>
      <c r="K12" s="18">
        <v>93288</v>
      </c>
      <c r="M12">
        <f t="shared" si="1"/>
        <v>0.00013253168955471766</v>
      </c>
      <c r="O12">
        <f t="shared" si="2"/>
        <v>0.00013253168955471766</v>
      </c>
      <c r="Q12">
        <f t="shared" si="3"/>
        <v>6.626584477735883E-05</v>
      </c>
      <c r="S12" s="48">
        <f t="shared" si="4"/>
        <v>97.74821750432379</v>
      </c>
      <c r="U12" s="7">
        <f t="shared" si="5"/>
        <v>48.874108752161895</v>
      </c>
      <c r="V12" s="7"/>
      <c r="W12" s="7">
        <f t="shared" si="6"/>
        <v>48.874108752161895</v>
      </c>
    </row>
    <row r="13" spans="4:23" ht="12.75">
      <c r="D13" s="3">
        <f t="shared" si="7"/>
        <v>4</v>
      </c>
      <c r="E13" s="61" t="s">
        <v>162</v>
      </c>
      <c r="F13" s="62"/>
      <c r="G13" s="63">
        <v>1647</v>
      </c>
      <c r="I13">
        <f t="shared" si="0"/>
        <v>0.0033587225841974857</v>
      </c>
      <c r="K13" s="18">
        <v>1077935</v>
      </c>
      <c r="M13">
        <f t="shared" si="1"/>
        <v>0.001531392534732919</v>
      </c>
      <c r="O13">
        <f t="shared" si="2"/>
        <v>0.004890115118930405</v>
      </c>
      <c r="Q13">
        <f t="shared" si="3"/>
        <v>0.0024450575594652025</v>
      </c>
      <c r="S13" s="48">
        <f t="shared" si="4"/>
        <v>3606.6848455066447</v>
      </c>
      <c r="U13" s="7">
        <f t="shared" si="5"/>
        <v>1803.3424227533224</v>
      </c>
      <c r="V13" s="7"/>
      <c r="W13" s="7">
        <f t="shared" si="6"/>
        <v>1803.3424227533224</v>
      </c>
    </row>
    <row r="14" spans="4:23" ht="12.75">
      <c r="D14" s="3">
        <f t="shared" si="7"/>
        <v>5</v>
      </c>
      <c r="E14" s="61" t="s">
        <v>163</v>
      </c>
      <c r="F14" s="62"/>
      <c r="G14" s="63">
        <v>83</v>
      </c>
      <c r="I14">
        <f t="shared" si="0"/>
        <v>0.0001692616724276814</v>
      </c>
      <c r="K14" s="18">
        <v>84398</v>
      </c>
      <c r="M14">
        <f t="shared" si="1"/>
        <v>0.00011990191166108246</v>
      </c>
      <c r="O14">
        <f t="shared" si="2"/>
        <v>0.00028916358408876384</v>
      </c>
      <c r="Q14">
        <f t="shared" si="3"/>
        <v>0.00014458179204438192</v>
      </c>
      <c r="S14" s="48">
        <f t="shared" si="4"/>
        <v>213.27144479033143</v>
      </c>
      <c r="U14" s="7">
        <f t="shared" si="5"/>
        <v>106.63572239516571</v>
      </c>
      <c r="V14" s="7"/>
      <c r="W14" s="7">
        <f t="shared" si="6"/>
        <v>106.63572239516571</v>
      </c>
    </row>
    <row r="15" spans="4:23" ht="12.75">
      <c r="D15" s="3">
        <f t="shared" si="7"/>
        <v>6</v>
      </c>
      <c r="E15" s="61" t="s">
        <v>164</v>
      </c>
      <c r="F15" s="62"/>
      <c r="G15" s="63">
        <v>6816</v>
      </c>
      <c r="I15">
        <f t="shared" si="0"/>
        <v>0.013899850111651525</v>
      </c>
      <c r="K15" s="18">
        <v>6571319</v>
      </c>
      <c r="M15">
        <f t="shared" si="1"/>
        <v>0.009335691725334636</v>
      </c>
      <c r="O15">
        <f t="shared" si="2"/>
        <v>0.02323554183698616</v>
      </c>
      <c r="Q15">
        <f t="shared" si="3"/>
        <v>0.01161777091849308</v>
      </c>
      <c r="S15" s="48">
        <f t="shared" si="4"/>
        <v>17137.280939701795</v>
      </c>
      <c r="U15" s="7">
        <f t="shared" si="5"/>
        <v>8568.640469850898</v>
      </c>
      <c r="V15" s="7"/>
      <c r="W15" s="7">
        <f t="shared" si="6"/>
        <v>8568.640469850898</v>
      </c>
    </row>
    <row r="16" spans="4:23" ht="12.75">
      <c r="D16" s="3">
        <f t="shared" si="7"/>
        <v>7</v>
      </c>
      <c r="E16" s="61" t="s">
        <v>165</v>
      </c>
      <c r="F16" s="62"/>
      <c r="G16" s="63">
        <v>615</v>
      </c>
      <c r="I16">
        <f t="shared" si="0"/>
        <v>0.0012541678137713743</v>
      </c>
      <c r="K16" s="18">
        <v>430906</v>
      </c>
      <c r="M16">
        <f t="shared" si="1"/>
        <v>0.0006121762736822009</v>
      </c>
      <c r="O16">
        <f t="shared" si="2"/>
        <v>0.0018663440874535752</v>
      </c>
      <c r="Q16">
        <f t="shared" si="3"/>
        <v>0.0009331720437267876</v>
      </c>
      <c r="S16" s="48">
        <f t="shared" si="4"/>
        <v>1376.5146163250347</v>
      </c>
      <c r="U16" s="7">
        <f t="shared" si="5"/>
        <v>688.2573081625173</v>
      </c>
      <c r="V16" s="7"/>
      <c r="W16" s="7">
        <f t="shared" si="6"/>
        <v>688.2573081625173</v>
      </c>
    </row>
    <row r="17" spans="4:23" ht="12.75">
      <c r="D17" s="3">
        <f t="shared" si="7"/>
        <v>8</v>
      </c>
      <c r="E17" s="61" t="s">
        <v>166</v>
      </c>
      <c r="F17" s="62"/>
      <c r="G17" s="63">
        <v>658</v>
      </c>
      <c r="I17">
        <f t="shared" si="0"/>
        <v>0.0013418575958724624</v>
      </c>
      <c r="K17" s="18">
        <v>507780</v>
      </c>
      <c r="M17">
        <f t="shared" si="1"/>
        <v>0.0007213890459876354</v>
      </c>
      <c r="O17">
        <f t="shared" si="2"/>
        <v>0.0020632466418600975</v>
      </c>
      <c r="Q17">
        <f t="shared" si="3"/>
        <v>0.0010316233209300488</v>
      </c>
      <c r="S17" s="48">
        <f t="shared" si="4"/>
        <v>1521.7393077173474</v>
      </c>
      <c r="U17" s="7">
        <f t="shared" si="5"/>
        <v>760.8696538586737</v>
      </c>
      <c r="V17" s="7"/>
      <c r="W17" s="7">
        <f t="shared" si="6"/>
        <v>760.8696538586737</v>
      </c>
    </row>
    <row r="18" spans="4:23" ht="12.75">
      <c r="D18" s="3">
        <f t="shared" si="7"/>
        <v>9</v>
      </c>
      <c r="E18" s="61" t="s">
        <v>167</v>
      </c>
      <c r="F18" s="62"/>
      <c r="G18" s="63">
        <v>1695</v>
      </c>
      <c r="I18">
        <f t="shared" si="0"/>
        <v>0.003456608852589398</v>
      </c>
      <c r="K18" s="18">
        <v>2962434</v>
      </c>
      <c r="M18">
        <f t="shared" si="1"/>
        <v>0.0042086483064739345</v>
      </c>
      <c r="O18">
        <f t="shared" si="2"/>
        <v>0.007665257159063332</v>
      </c>
      <c r="Q18">
        <f t="shared" si="3"/>
        <v>0.003832628579531666</v>
      </c>
      <c r="S18" s="48">
        <f t="shared" si="4"/>
        <v>5653.479756638524</v>
      </c>
      <c r="U18" s="7">
        <f t="shared" si="5"/>
        <v>2826.739878319262</v>
      </c>
      <c r="V18" s="7"/>
      <c r="W18" s="7">
        <f t="shared" si="6"/>
        <v>2826.739878319262</v>
      </c>
    </row>
    <row r="19" spans="1:23" ht="12.75">
      <c r="A19" s="65"/>
      <c r="D19" s="3">
        <f t="shared" si="7"/>
        <v>10</v>
      </c>
      <c r="E19" s="61" t="s">
        <v>168</v>
      </c>
      <c r="F19" s="62"/>
      <c r="G19" s="63">
        <v>95220</v>
      </c>
      <c r="I19">
        <f t="shared" si="0"/>
        <v>0.19418188492245572</v>
      </c>
      <c r="K19" s="18">
        <v>125887181</v>
      </c>
      <c r="M19">
        <f t="shared" si="1"/>
        <v>0.17884444720875728</v>
      </c>
      <c r="O19">
        <f t="shared" si="2"/>
        <v>0.373026332131213</v>
      </c>
      <c r="Q19">
        <f t="shared" si="3"/>
        <v>0.1865131660656065</v>
      </c>
      <c r="S19" s="48">
        <f t="shared" si="4"/>
        <v>275124.0791580476</v>
      </c>
      <c r="U19" s="7">
        <f t="shared" si="5"/>
        <v>137562.0395790238</v>
      </c>
      <c r="V19" s="7"/>
      <c r="W19" s="7">
        <f t="shared" si="6"/>
        <v>137562.0395790238</v>
      </c>
    </row>
    <row r="20" spans="4:23" ht="12.75">
      <c r="D20" s="3">
        <f t="shared" si="7"/>
        <v>11</v>
      </c>
      <c r="E20" s="61" t="s">
        <v>169</v>
      </c>
      <c r="F20" s="62"/>
      <c r="G20" s="63">
        <v>1363</v>
      </c>
      <c r="I20">
        <f t="shared" si="0"/>
        <v>0.002779562162878672</v>
      </c>
      <c r="K20" s="18">
        <v>737512</v>
      </c>
      <c r="M20">
        <f t="shared" si="1"/>
        <v>0.001047762964442146</v>
      </c>
      <c r="O20">
        <f t="shared" si="2"/>
        <v>0.0038273251273208183</v>
      </c>
      <c r="Q20">
        <f t="shared" si="3"/>
        <v>0.0019136625636604091</v>
      </c>
      <c r="S20" s="48">
        <f t="shared" si="4"/>
        <v>2822.82833835496</v>
      </c>
      <c r="U20" s="7">
        <f t="shared" si="5"/>
        <v>1411.41416917748</v>
      </c>
      <c r="V20" s="7"/>
      <c r="W20" s="7">
        <f t="shared" si="6"/>
        <v>1411.41416917748</v>
      </c>
    </row>
    <row r="21" spans="1:23" ht="12.75">
      <c r="A21" s="65"/>
      <c r="D21" s="3">
        <f t="shared" si="7"/>
        <v>12</v>
      </c>
      <c r="E21" s="61" t="s">
        <v>170</v>
      </c>
      <c r="F21" s="62"/>
      <c r="G21" s="63">
        <v>30753</v>
      </c>
      <c r="I21">
        <f t="shared" si="0"/>
        <v>0.06271450858034322</v>
      </c>
      <c r="K21" s="18">
        <v>49954843</v>
      </c>
      <c r="M21">
        <f t="shared" si="1"/>
        <v>0.07096946814414137</v>
      </c>
      <c r="O21">
        <f t="shared" si="2"/>
        <v>0.1336839767244846</v>
      </c>
      <c r="Q21">
        <f t="shared" si="3"/>
        <v>0.0668419883622423</v>
      </c>
      <c r="S21" s="48">
        <f t="shared" si="4"/>
        <v>98598.08229723672</v>
      </c>
      <c r="U21" s="7">
        <f t="shared" si="5"/>
        <v>49299.04114861836</v>
      </c>
      <c r="V21" s="7"/>
      <c r="W21" s="7">
        <f t="shared" si="6"/>
        <v>49299.04114861836</v>
      </c>
    </row>
    <row r="22" spans="4:23" ht="12.75">
      <c r="D22" s="3">
        <f t="shared" si="7"/>
        <v>13</v>
      </c>
      <c r="E22" s="61" t="s">
        <v>171</v>
      </c>
      <c r="F22" s="62"/>
      <c r="G22" s="63">
        <v>759</v>
      </c>
      <c r="I22">
        <f t="shared" si="0"/>
        <v>0.0015478266189471108</v>
      </c>
      <c r="K22" s="18">
        <v>617637</v>
      </c>
      <c r="M22">
        <f t="shared" si="1"/>
        <v>0.0008774598570181282</v>
      </c>
      <c r="O22">
        <f t="shared" si="2"/>
        <v>0.002425286475965239</v>
      </c>
      <c r="Q22">
        <f t="shared" si="3"/>
        <v>0.0012126432379826195</v>
      </c>
      <c r="S22" s="48">
        <f t="shared" si="4"/>
        <v>1788.7603392022581</v>
      </c>
      <c r="U22" s="7">
        <f t="shared" si="5"/>
        <v>894.3801696011291</v>
      </c>
      <c r="V22" s="7"/>
      <c r="W22" s="7">
        <f t="shared" si="6"/>
        <v>894.3801696011291</v>
      </c>
    </row>
    <row r="23" spans="4:23" ht="12.75">
      <c r="D23" s="3">
        <f t="shared" si="7"/>
        <v>14</v>
      </c>
      <c r="E23" s="61" t="s">
        <v>172</v>
      </c>
      <c r="F23" s="62"/>
      <c r="G23" s="63">
        <v>446</v>
      </c>
      <c r="I23">
        <f t="shared" si="0"/>
        <v>0.000909526577141517</v>
      </c>
      <c r="K23" s="18">
        <v>296718</v>
      </c>
      <c r="M23">
        <f t="shared" si="1"/>
        <v>0.00042153908178218754</v>
      </c>
      <c r="O23">
        <f t="shared" si="2"/>
        <v>0.0013310656589237044</v>
      </c>
      <c r="Q23">
        <f t="shared" si="3"/>
        <v>0.0006655328294618522</v>
      </c>
      <c r="S23" s="48">
        <f t="shared" si="4"/>
        <v>981.7221524765425</v>
      </c>
      <c r="U23" s="7">
        <f t="shared" si="5"/>
        <v>490.86107623827127</v>
      </c>
      <c r="V23" s="7"/>
      <c r="W23" s="7">
        <f t="shared" si="6"/>
        <v>490.86107623827127</v>
      </c>
    </row>
    <row r="24" spans="4:23" ht="12.75">
      <c r="D24" s="3">
        <f t="shared" si="7"/>
        <v>15</v>
      </c>
      <c r="E24" s="61" t="s">
        <v>173</v>
      </c>
      <c r="F24" s="62"/>
      <c r="G24" s="63">
        <v>0</v>
      </c>
      <c r="I24">
        <f t="shared" si="0"/>
        <v>0</v>
      </c>
      <c r="K24" s="18">
        <v>223943</v>
      </c>
      <c r="M24">
        <f t="shared" si="1"/>
        <v>0.0003181496457631435</v>
      </c>
      <c r="O24">
        <f t="shared" si="2"/>
        <v>0.0003181496457631435</v>
      </c>
      <c r="Q24">
        <f t="shared" si="3"/>
        <v>0.00015907482288157176</v>
      </c>
      <c r="S24" s="48">
        <f t="shared" si="4"/>
        <v>234.64999863402346</v>
      </c>
      <c r="U24" s="7">
        <f t="shared" si="5"/>
        <v>117.32499931701173</v>
      </c>
      <c r="V24" s="7"/>
      <c r="W24" s="7">
        <f t="shared" si="6"/>
        <v>117.32499931701173</v>
      </c>
    </row>
    <row r="25" spans="4:23" ht="12.75">
      <c r="D25" s="3">
        <f t="shared" si="7"/>
        <v>16</v>
      </c>
      <c r="E25" s="61" t="s">
        <v>174</v>
      </c>
      <c r="F25" s="62"/>
      <c r="G25" s="63">
        <v>0</v>
      </c>
      <c r="I25">
        <f t="shared" si="0"/>
        <v>0</v>
      </c>
      <c r="K25" s="18">
        <v>59042</v>
      </c>
      <c r="M25">
        <f t="shared" si="1"/>
        <v>8.387934155185704E-05</v>
      </c>
      <c r="O25">
        <f t="shared" si="2"/>
        <v>8.387934155185704E-05</v>
      </c>
      <c r="Q25">
        <f t="shared" si="3"/>
        <v>4.193967077592852E-05</v>
      </c>
      <c r="S25" s="48">
        <f t="shared" si="4"/>
        <v>61.864872844205955</v>
      </c>
      <c r="U25" s="7">
        <f t="shared" si="5"/>
        <v>30.932436422102978</v>
      </c>
      <c r="V25" s="7"/>
      <c r="W25" s="7">
        <f t="shared" si="6"/>
        <v>30.932436422102978</v>
      </c>
    </row>
    <row r="26" spans="4:23" ht="12.75">
      <c r="D26" s="3">
        <f t="shared" si="7"/>
        <v>17</v>
      </c>
      <c r="E26" s="61" t="s">
        <v>175</v>
      </c>
      <c r="F26" s="62"/>
      <c r="G26" s="63">
        <v>0</v>
      </c>
      <c r="I26">
        <f t="shared" si="0"/>
        <v>0</v>
      </c>
      <c r="K26" s="18">
        <v>395205</v>
      </c>
      <c r="M26">
        <f t="shared" si="1"/>
        <v>0.0005614568472951739</v>
      </c>
      <c r="O26">
        <f t="shared" si="2"/>
        <v>0.0005614568472951739</v>
      </c>
      <c r="Q26">
        <f t="shared" si="3"/>
        <v>0.00028072842364758695</v>
      </c>
      <c r="S26" s="48">
        <f t="shared" si="4"/>
        <v>414.1002518951663</v>
      </c>
      <c r="U26" s="7">
        <f t="shared" si="5"/>
        <v>207.05012594758315</v>
      </c>
      <c r="V26" s="7"/>
      <c r="W26" s="7">
        <f t="shared" si="6"/>
        <v>207.05012594758315</v>
      </c>
    </row>
    <row r="27" spans="4:23" ht="12.75">
      <c r="D27" s="3">
        <f t="shared" si="7"/>
        <v>18</v>
      </c>
      <c r="E27" s="61" t="s">
        <v>176</v>
      </c>
      <c r="F27" s="62"/>
      <c r="G27" s="63">
        <v>32519</v>
      </c>
      <c r="I27">
        <f t="shared" si="0"/>
        <v>0.06631590753826232</v>
      </c>
      <c r="K27" s="31">
        <v>63592764</v>
      </c>
      <c r="M27">
        <f t="shared" si="1"/>
        <v>0.09034448649745332</v>
      </c>
      <c r="O27">
        <f t="shared" si="2"/>
        <v>0.15666039403571563</v>
      </c>
      <c r="Q27">
        <f t="shared" si="3"/>
        <v>0.07833019701785782</v>
      </c>
      <c r="S27" s="48">
        <f t="shared" si="4"/>
        <v>115544.24697946593</v>
      </c>
      <c r="U27" s="7">
        <f t="shared" si="5"/>
        <v>57772.12348973296</v>
      </c>
      <c r="V27" s="7"/>
      <c r="W27" s="7">
        <f t="shared" si="6"/>
        <v>57772.12348973296</v>
      </c>
    </row>
    <row r="28" spans="4:23" ht="12.75">
      <c r="D28" s="3">
        <f t="shared" si="7"/>
        <v>19</v>
      </c>
      <c r="E28" s="61" t="s">
        <v>177</v>
      </c>
      <c r="F28" s="62"/>
      <c r="G28" s="63">
        <v>800</v>
      </c>
      <c r="I28">
        <f t="shared" si="0"/>
        <v>0.0016314378065318692</v>
      </c>
      <c r="K28" s="18">
        <v>653422</v>
      </c>
      <c r="M28">
        <f t="shared" si="1"/>
        <v>0.0009282986198891895</v>
      </c>
      <c r="O28">
        <f t="shared" si="2"/>
        <v>0.0025597364264210586</v>
      </c>
      <c r="Q28">
        <f t="shared" si="3"/>
        <v>0.0012798682132105293</v>
      </c>
      <c r="S28" s="48">
        <f t="shared" si="4"/>
        <v>1887.923362361146</v>
      </c>
      <c r="U28" s="7">
        <f t="shared" si="5"/>
        <v>943.961681180573</v>
      </c>
      <c r="V28" s="7"/>
      <c r="W28" s="7">
        <f t="shared" si="6"/>
        <v>943.961681180573</v>
      </c>
    </row>
    <row r="29" spans="4:23" ht="12.75">
      <c r="D29" s="3">
        <f t="shared" si="7"/>
        <v>20</v>
      </c>
      <c r="E29" s="61" t="s">
        <v>178</v>
      </c>
      <c r="F29" s="62"/>
      <c r="G29" s="63">
        <v>833</v>
      </c>
      <c r="I29">
        <f t="shared" si="0"/>
        <v>0.0016987346160513086</v>
      </c>
      <c r="K29" s="18">
        <v>686567</v>
      </c>
      <c r="M29">
        <f t="shared" si="1"/>
        <v>0.0009753868075477428</v>
      </c>
      <c r="O29">
        <f t="shared" si="2"/>
        <v>0.0026741214235990515</v>
      </c>
      <c r="Q29">
        <f t="shared" si="3"/>
        <v>0.0013370607117995257</v>
      </c>
      <c r="S29" s="48">
        <f t="shared" si="4"/>
        <v>1972.287559489786</v>
      </c>
      <c r="U29" s="7">
        <f t="shared" si="5"/>
        <v>986.143779744893</v>
      </c>
      <c r="V29" s="7"/>
      <c r="W29" s="7">
        <f t="shared" si="6"/>
        <v>986.143779744893</v>
      </c>
    </row>
    <row r="30" spans="4:23" ht="12.75">
      <c r="D30" s="3">
        <f t="shared" si="7"/>
        <v>21</v>
      </c>
      <c r="E30" s="61" t="s">
        <v>179</v>
      </c>
      <c r="F30" s="62"/>
      <c r="G30" s="63">
        <v>1325</v>
      </c>
      <c r="I30">
        <f t="shared" si="0"/>
        <v>0.002702068867068408</v>
      </c>
      <c r="K30" s="18">
        <v>947328</v>
      </c>
      <c r="M30">
        <f t="shared" si="1"/>
        <v>0.0013458427708010843</v>
      </c>
      <c r="O30">
        <f t="shared" si="2"/>
        <v>0.004047911637869493</v>
      </c>
      <c r="Q30">
        <f t="shared" si="3"/>
        <v>0.0020239558189347464</v>
      </c>
      <c r="S30" s="48">
        <f t="shared" si="4"/>
        <v>2985.521036864093</v>
      </c>
      <c r="U30" s="7">
        <f t="shared" si="5"/>
        <v>1492.7605184320464</v>
      </c>
      <c r="V30" s="7"/>
      <c r="W30" s="7">
        <f t="shared" si="6"/>
        <v>1492.7605184320464</v>
      </c>
    </row>
    <row r="31" spans="4:23" ht="12.75">
      <c r="D31" s="3">
        <f t="shared" si="7"/>
        <v>22</v>
      </c>
      <c r="E31" s="61" t="s">
        <v>180</v>
      </c>
      <c r="F31" s="62"/>
      <c r="G31" s="63">
        <v>1776</v>
      </c>
      <c r="I31">
        <f t="shared" si="0"/>
        <v>0.0036217919305007494</v>
      </c>
      <c r="K31" s="18">
        <v>1368466</v>
      </c>
      <c r="M31">
        <f t="shared" si="1"/>
        <v>0.0019441419161970053</v>
      </c>
      <c r="O31">
        <f t="shared" si="2"/>
        <v>0.005565933846697755</v>
      </c>
      <c r="Q31">
        <f t="shared" si="3"/>
        <v>0.0027829669233488774</v>
      </c>
      <c r="S31" s="48">
        <f t="shared" si="4"/>
        <v>4105.132244896542</v>
      </c>
      <c r="U31" s="7">
        <f t="shared" si="5"/>
        <v>2052.566122448271</v>
      </c>
      <c r="V31" s="7"/>
      <c r="W31" s="7">
        <f t="shared" si="6"/>
        <v>2052.566122448271</v>
      </c>
    </row>
    <row r="32" spans="4:23" ht="12.75">
      <c r="D32" s="3">
        <f t="shared" si="7"/>
        <v>23</v>
      </c>
      <c r="E32" s="61" t="s">
        <v>181</v>
      </c>
      <c r="F32" s="62"/>
      <c r="G32" s="63">
        <v>593</v>
      </c>
      <c r="I32">
        <f t="shared" si="0"/>
        <v>0.001209303274091748</v>
      </c>
      <c r="K32" s="18">
        <v>569399</v>
      </c>
      <c r="M32">
        <f t="shared" si="1"/>
        <v>0.0008089294603889747</v>
      </c>
      <c r="O32">
        <f t="shared" si="2"/>
        <v>0.0020182327344807228</v>
      </c>
      <c r="Q32">
        <f t="shared" si="3"/>
        <v>0.0010091163672403614</v>
      </c>
      <c r="S32" s="48">
        <f t="shared" si="4"/>
        <v>1488.5394803853192</v>
      </c>
      <c r="U32" s="7">
        <f t="shared" si="5"/>
        <v>744.2697401926596</v>
      </c>
      <c r="V32" s="7"/>
      <c r="W32" s="7">
        <f t="shared" si="6"/>
        <v>744.2697401926596</v>
      </c>
    </row>
    <row r="33" spans="4:23" ht="12.75">
      <c r="D33" s="3">
        <f t="shared" si="7"/>
        <v>24</v>
      </c>
      <c r="E33" s="61" t="s">
        <v>182</v>
      </c>
      <c r="F33" s="62"/>
      <c r="G33" s="63">
        <v>0</v>
      </c>
      <c r="I33">
        <f t="shared" si="0"/>
        <v>0</v>
      </c>
      <c r="K33" s="18">
        <v>300733</v>
      </c>
      <c r="M33">
        <f t="shared" si="1"/>
        <v>0.0004272430815845436</v>
      </c>
      <c r="O33">
        <f t="shared" si="2"/>
        <v>0.0004272430815845436</v>
      </c>
      <c r="Q33">
        <f t="shared" si="3"/>
        <v>0.0002136215407922718</v>
      </c>
      <c r="S33" s="48">
        <f t="shared" si="4"/>
        <v>315.1114258503538</v>
      </c>
      <c r="U33" s="7">
        <f t="shared" si="5"/>
        <v>157.5557129251769</v>
      </c>
      <c r="V33" s="7"/>
      <c r="W33" s="7">
        <f t="shared" si="6"/>
        <v>157.5557129251769</v>
      </c>
    </row>
    <row r="34" spans="4:23" ht="12.75">
      <c r="D34" s="3">
        <f t="shared" si="7"/>
        <v>25</v>
      </c>
      <c r="E34" s="61" t="s">
        <v>183</v>
      </c>
      <c r="F34" s="62"/>
      <c r="G34" s="63">
        <v>2382</v>
      </c>
      <c r="I34">
        <f t="shared" si="0"/>
        <v>0.004857606068948641</v>
      </c>
      <c r="K34" s="18">
        <v>66446217</v>
      </c>
      <c r="M34">
        <f t="shared" si="1"/>
        <v>0.09439830850194454</v>
      </c>
      <c r="O34">
        <f t="shared" si="2"/>
        <v>0.09925591457089318</v>
      </c>
      <c r="Q34">
        <f t="shared" si="3"/>
        <v>0.04962795728544659</v>
      </c>
      <c r="S34" s="48">
        <f t="shared" si="4"/>
        <v>73205.80276810398</v>
      </c>
      <c r="U34" s="7">
        <f t="shared" si="5"/>
        <v>36602.90138405199</v>
      </c>
      <c r="V34" s="7"/>
      <c r="W34" s="7">
        <f t="shared" si="6"/>
        <v>36602.90138405199</v>
      </c>
    </row>
    <row r="35" spans="4:23" ht="12.75">
      <c r="D35" s="3">
        <f t="shared" si="7"/>
        <v>26</v>
      </c>
      <c r="E35" s="61" t="s">
        <v>184</v>
      </c>
      <c r="F35" s="62"/>
      <c r="G35" s="63">
        <v>3963</v>
      </c>
      <c r="I35">
        <f t="shared" si="0"/>
        <v>0.008081735034107246</v>
      </c>
      <c r="K35" s="18">
        <v>4297513</v>
      </c>
      <c r="M35">
        <f t="shared" si="1"/>
        <v>0.0061053582322845735</v>
      </c>
      <c r="O35">
        <f t="shared" si="2"/>
        <v>0.01418709326639182</v>
      </c>
      <c r="Q35">
        <f t="shared" si="3"/>
        <v>0.00709354663319591</v>
      </c>
      <c r="S35" s="48">
        <f t="shared" si="4"/>
        <v>10463.633890254221</v>
      </c>
      <c r="U35" s="7">
        <f t="shared" si="5"/>
        <v>5231.816945127111</v>
      </c>
      <c r="V35" s="7"/>
      <c r="W35" s="7">
        <f t="shared" si="6"/>
        <v>5231.816945127111</v>
      </c>
    </row>
    <row r="36" spans="4:23" ht="12.75">
      <c r="D36" s="3">
        <f t="shared" si="7"/>
        <v>27</v>
      </c>
      <c r="E36" s="61" t="s">
        <v>185</v>
      </c>
      <c r="F36" s="62"/>
      <c r="G36" s="63">
        <v>1890</v>
      </c>
      <c r="I36">
        <f t="shared" si="0"/>
        <v>0.003854271817931541</v>
      </c>
      <c r="K36" s="18">
        <v>6227808</v>
      </c>
      <c r="M36">
        <f t="shared" si="1"/>
        <v>0.008847675118583172</v>
      </c>
      <c r="O36">
        <f t="shared" si="2"/>
        <v>0.012701946936514713</v>
      </c>
      <c r="Q36">
        <f t="shared" si="3"/>
        <v>0.006350973468257357</v>
      </c>
      <c r="S36" s="48">
        <f t="shared" si="4"/>
        <v>9368.27015523868</v>
      </c>
      <c r="U36" s="7">
        <f t="shared" si="5"/>
        <v>4684.13507761934</v>
      </c>
      <c r="V36" s="7"/>
      <c r="W36" s="7">
        <f t="shared" si="6"/>
        <v>4684.13507761934</v>
      </c>
    </row>
    <row r="37" spans="4:23" ht="12.75">
      <c r="D37" s="3">
        <f t="shared" si="7"/>
        <v>28</v>
      </c>
      <c r="E37" s="61" t="s">
        <v>186</v>
      </c>
      <c r="F37" s="62"/>
      <c r="G37" s="63">
        <v>2657</v>
      </c>
      <c r="I37">
        <f t="shared" si="0"/>
        <v>0.00541841281494397</v>
      </c>
      <c r="K37" s="18">
        <v>2132575</v>
      </c>
      <c r="M37">
        <f t="shared" si="1"/>
        <v>0.0030296905052327413</v>
      </c>
      <c r="O37">
        <f t="shared" si="2"/>
        <v>0.008448103320176712</v>
      </c>
      <c r="Q37">
        <f t="shared" si="3"/>
        <v>0.004224051660088356</v>
      </c>
      <c r="S37" s="48">
        <f t="shared" si="4"/>
        <v>6230.864811383053</v>
      </c>
      <c r="U37" s="7">
        <f t="shared" si="5"/>
        <v>3115.4324056915266</v>
      </c>
      <c r="V37" s="7"/>
      <c r="W37" s="7">
        <f t="shared" si="6"/>
        <v>3115.4324056915266</v>
      </c>
    </row>
    <row r="38" spans="4:23" ht="12.75">
      <c r="D38" s="3">
        <f t="shared" si="7"/>
        <v>29</v>
      </c>
      <c r="E38" s="61" t="s">
        <v>187</v>
      </c>
      <c r="F38" s="62"/>
      <c r="G38" s="63">
        <v>708</v>
      </c>
      <c r="I38">
        <f t="shared" si="0"/>
        <v>0.0014438224587807042</v>
      </c>
      <c r="K38" s="18">
        <v>428782</v>
      </c>
      <c r="M38">
        <f t="shared" si="1"/>
        <v>0.0006091587654430467</v>
      </c>
      <c r="O38">
        <f t="shared" si="2"/>
        <v>0.002052981224223751</v>
      </c>
      <c r="Q38">
        <f t="shared" si="3"/>
        <v>0.0010264906121118754</v>
      </c>
      <c r="S38" s="48">
        <f t="shared" si="4"/>
        <v>1514.1680900013305</v>
      </c>
      <c r="U38" s="7">
        <f t="shared" si="5"/>
        <v>757.0840450006652</v>
      </c>
      <c r="V38" s="7"/>
      <c r="W38" s="7">
        <f t="shared" si="6"/>
        <v>757.0840450006652</v>
      </c>
    </row>
    <row r="39" spans="4:23" ht="12.75">
      <c r="D39" s="3">
        <f t="shared" si="7"/>
        <v>30</v>
      </c>
      <c r="E39" s="61" t="s">
        <v>188</v>
      </c>
      <c r="F39" s="62"/>
      <c r="G39" s="63">
        <v>3096</v>
      </c>
      <c r="I39">
        <f t="shared" si="0"/>
        <v>0.006313664311278334</v>
      </c>
      <c r="K39" s="18">
        <v>2284270</v>
      </c>
      <c r="M39">
        <f t="shared" si="1"/>
        <v>0.003245199409346914</v>
      </c>
      <c r="O39">
        <f t="shared" si="2"/>
        <v>0.009558863720625248</v>
      </c>
      <c r="Q39">
        <f t="shared" si="3"/>
        <v>0.004779431860312624</v>
      </c>
      <c r="S39" s="48">
        <f t="shared" si="4"/>
        <v>7050.101701692269</v>
      </c>
      <c r="U39" s="7">
        <f t="shared" si="5"/>
        <v>3525.0508508461344</v>
      </c>
      <c r="V39" s="7"/>
      <c r="W39" s="7">
        <f t="shared" si="6"/>
        <v>3525.0508508461344</v>
      </c>
    </row>
    <row r="40" spans="4:23" ht="12.75">
      <c r="D40" s="3">
        <f t="shared" si="7"/>
        <v>31</v>
      </c>
      <c r="E40" s="61" t="s">
        <v>189</v>
      </c>
      <c r="F40" s="62"/>
      <c r="G40" s="63">
        <v>785</v>
      </c>
      <c r="I40">
        <f t="shared" si="0"/>
        <v>0.0016008483476593965</v>
      </c>
      <c r="K40" s="18">
        <v>707088</v>
      </c>
      <c r="M40">
        <f t="shared" si="1"/>
        <v>0.0010045404264628483</v>
      </c>
      <c r="O40">
        <f t="shared" si="2"/>
        <v>0.0026053887741222448</v>
      </c>
      <c r="Q40">
        <f t="shared" si="3"/>
        <v>0.0013026943870611224</v>
      </c>
      <c r="S40" s="48">
        <f t="shared" si="4"/>
        <v>1921.5940687987652</v>
      </c>
      <c r="U40" s="7">
        <f t="shared" si="5"/>
        <v>960.7970343993826</v>
      </c>
      <c r="V40" s="7"/>
      <c r="W40" s="7">
        <f t="shared" si="6"/>
        <v>960.7970343993826</v>
      </c>
    </row>
    <row r="41" spans="4:23" ht="12.75">
      <c r="D41" s="3">
        <f t="shared" si="7"/>
        <v>32</v>
      </c>
      <c r="E41" s="61" t="s">
        <v>190</v>
      </c>
      <c r="F41" s="62"/>
      <c r="G41" s="63">
        <v>3324</v>
      </c>
      <c r="I41">
        <f t="shared" si="0"/>
        <v>0.006778624086139916</v>
      </c>
      <c r="K41" s="18">
        <v>2269265</v>
      </c>
      <c r="M41">
        <f t="shared" si="1"/>
        <v>0.003223882219550064</v>
      </c>
      <c r="O41">
        <f t="shared" si="2"/>
        <v>0.01000250630568998</v>
      </c>
      <c r="Q41">
        <f t="shared" si="3"/>
        <v>0.00500125315284499</v>
      </c>
      <c r="S41" s="48">
        <f t="shared" si="4"/>
        <v>7377.308515736422</v>
      </c>
      <c r="U41" s="7">
        <f t="shared" si="5"/>
        <v>3688.654257868211</v>
      </c>
      <c r="V41" s="7"/>
      <c r="W41" s="7">
        <f t="shared" si="6"/>
        <v>3688.654257868211</v>
      </c>
    </row>
    <row r="42" spans="4:23" ht="12.75">
      <c r="D42" s="3">
        <f t="shared" si="7"/>
        <v>33</v>
      </c>
      <c r="E42" s="61" t="s">
        <v>191</v>
      </c>
      <c r="F42" s="62"/>
      <c r="G42" s="63">
        <v>0</v>
      </c>
      <c r="I42">
        <f aca="true" t="shared" si="8" ref="I42:I73">+G42/$G$140</f>
        <v>0</v>
      </c>
      <c r="K42" s="18">
        <v>215560</v>
      </c>
      <c r="M42">
        <f aca="true" t="shared" si="9" ref="M42:M73">+K42/$K$140</f>
        <v>0.0003062401487910014</v>
      </c>
      <c r="O42">
        <f aca="true" t="shared" si="10" ref="O42:O73">+I42+M42</f>
        <v>0.0003062401487910014</v>
      </c>
      <c r="Q42">
        <f aca="true" t="shared" si="11" ref="Q42:Q73">+O42/2</f>
        <v>0.0001531200743955007</v>
      </c>
      <c r="S42" s="48">
        <f aca="true" t="shared" si="12" ref="S42:S73">+Q42*$G$4</f>
        <v>225.8661967802079</v>
      </c>
      <c r="U42" s="7">
        <f aca="true" t="shared" si="13" ref="U42:U73">+S42/2</f>
        <v>112.93309839010395</v>
      </c>
      <c r="V42" s="7"/>
      <c r="W42" s="7">
        <f aca="true" t="shared" si="14" ref="W42:W73">+U42</f>
        <v>112.93309839010395</v>
      </c>
    </row>
    <row r="43" spans="4:23" ht="12.75">
      <c r="D43" s="3">
        <f aca="true" t="shared" si="15" ref="D43:D74">1+D42</f>
        <v>34</v>
      </c>
      <c r="E43" s="61" t="s">
        <v>192</v>
      </c>
      <c r="F43" s="62"/>
      <c r="G43" s="63">
        <v>4035</v>
      </c>
      <c r="I43">
        <f t="shared" si="8"/>
        <v>0.008228564436695115</v>
      </c>
      <c r="K43" s="18">
        <v>4018483</v>
      </c>
      <c r="M43">
        <f t="shared" si="9"/>
        <v>0.0057089480044261905</v>
      </c>
      <c r="O43">
        <f t="shared" si="10"/>
        <v>0.013937512441121305</v>
      </c>
      <c r="Q43">
        <f t="shared" si="11"/>
        <v>0.006968756220560653</v>
      </c>
      <c r="S43" s="48">
        <f t="shared" si="12"/>
        <v>10279.556550899255</v>
      </c>
      <c r="U43" s="7">
        <f t="shared" si="13"/>
        <v>5139.7782754496275</v>
      </c>
      <c r="V43" s="7"/>
      <c r="W43" s="7">
        <f t="shared" si="14"/>
        <v>5139.7782754496275</v>
      </c>
    </row>
    <row r="44" spans="4:23" ht="12.75">
      <c r="D44" s="3">
        <f t="shared" si="15"/>
        <v>35</v>
      </c>
      <c r="E44" s="61" t="s">
        <v>193</v>
      </c>
      <c r="F44" s="62"/>
      <c r="G44" s="63">
        <v>0</v>
      </c>
      <c r="I44">
        <f t="shared" si="8"/>
        <v>0</v>
      </c>
      <c r="K44" s="18">
        <v>59272</v>
      </c>
      <c r="M44">
        <f t="shared" si="9"/>
        <v>8.420609621052251E-05</v>
      </c>
      <c r="O44">
        <f t="shared" si="10"/>
        <v>8.420609621052251E-05</v>
      </c>
      <c r="Q44">
        <f t="shared" si="11"/>
        <v>4.2103048105261257E-05</v>
      </c>
      <c r="S44" s="48">
        <f t="shared" si="12"/>
        <v>62.10586943568604</v>
      </c>
      <c r="U44" s="7">
        <f t="shared" si="13"/>
        <v>31.05293471784302</v>
      </c>
      <c r="V44" s="7"/>
      <c r="W44" s="7">
        <f t="shared" si="14"/>
        <v>31.05293471784302</v>
      </c>
    </row>
    <row r="45" spans="4:23" ht="12.75">
      <c r="D45" s="3">
        <f t="shared" si="15"/>
        <v>36</v>
      </c>
      <c r="E45" s="61" t="s">
        <v>194</v>
      </c>
      <c r="F45" s="62"/>
      <c r="G45" s="63">
        <v>327</v>
      </c>
      <c r="I45">
        <f t="shared" si="8"/>
        <v>0.0006668502034199016</v>
      </c>
      <c r="K45" s="18">
        <v>328931</v>
      </c>
      <c r="M45">
        <f t="shared" si="9"/>
        <v>0.0004673032027369311</v>
      </c>
      <c r="O45">
        <f t="shared" si="10"/>
        <v>0.0011341534061568327</v>
      </c>
      <c r="Q45">
        <f t="shared" si="11"/>
        <v>0.0005670767030784164</v>
      </c>
      <c r="S45" s="48">
        <f t="shared" si="12"/>
        <v>836.4903080973473</v>
      </c>
      <c r="U45" s="7">
        <f t="shared" si="13"/>
        <v>418.24515404867367</v>
      </c>
      <c r="V45" s="7"/>
      <c r="W45" s="7">
        <f t="shared" si="14"/>
        <v>418.24515404867367</v>
      </c>
    </row>
    <row r="46" spans="4:23" ht="12.75">
      <c r="D46" s="3">
        <f t="shared" si="15"/>
        <v>37</v>
      </c>
      <c r="E46" s="61" t="s">
        <v>195</v>
      </c>
      <c r="F46" s="62"/>
      <c r="G46" s="63">
        <v>385</v>
      </c>
      <c r="I46">
        <f t="shared" si="8"/>
        <v>0.000785129444393462</v>
      </c>
      <c r="K46" s="18">
        <v>278849</v>
      </c>
      <c r="M46">
        <f t="shared" si="9"/>
        <v>0.0003961530861487379</v>
      </c>
      <c r="O46">
        <f t="shared" si="10"/>
        <v>0.0011812825305421999</v>
      </c>
      <c r="Q46">
        <f t="shared" si="11"/>
        <v>0.0005906412652710999</v>
      </c>
      <c r="S46" s="48">
        <f t="shared" si="12"/>
        <v>871.2502052712773</v>
      </c>
      <c r="U46" s="7">
        <f t="shared" si="13"/>
        <v>435.62510263563865</v>
      </c>
      <c r="V46" s="7"/>
      <c r="W46" s="7">
        <f t="shared" si="14"/>
        <v>435.62510263563865</v>
      </c>
    </row>
    <row r="47" spans="4:23" ht="12.75">
      <c r="D47" s="3">
        <f t="shared" si="15"/>
        <v>38</v>
      </c>
      <c r="E47" s="61" t="s">
        <v>196</v>
      </c>
      <c r="F47" s="62"/>
      <c r="G47" s="63">
        <v>1682</v>
      </c>
      <c r="I47">
        <f t="shared" si="8"/>
        <v>0.003430097988233255</v>
      </c>
      <c r="K47" s="18">
        <v>2222356</v>
      </c>
      <c r="M47">
        <f t="shared" si="9"/>
        <v>0.003157239896579025</v>
      </c>
      <c r="O47">
        <f t="shared" si="10"/>
        <v>0.006587337884812279</v>
      </c>
      <c r="Q47">
        <f t="shared" si="11"/>
        <v>0.0032936689424061397</v>
      </c>
      <c r="S47" s="48">
        <f t="shared" si="12"/>
        <v>4858.464707591757</v>
      </c>
      <c r="U47" s="7">
        <f t="shared" si="13"/>
        <v>2429.2323537958787</v>
      </c>
      <c r="V47" s="7"/>
      <c r="W47" s="7">
        <f t="shared" si="14"/>
        <v>2429.2323537958787</v>
      </c>
    </row>
    <row r="48" spans="4:23" ht="12.75">
      <c r="D48" s="3">
        <f t="shared" si="15"/>
        <v>39</v>
      </c>
      <c r="E48" s="61" t="s">
        <v>197</v>
      </c>
      <c r="F48" s="62"/>
      <c r="G48" s="63">
        <v>401</v>
      </c>
      <c r="I48">
        <f t="shared" si="8"/>
        <v>0.0008177582005240994</v>
      </c>
      <c r="K48" s="18">
        <v>173115</v>
      </c>
      <c r="M48">
        <f t="shared" si="9"/>
        <v>0.00024593970754293096</v>
      </c>
      <c r="O48">
        <f t="shared" si="10"/>
        <v>0.0010636979080670304</v>
      </c>
      <c r="Q48">
        <f t="shared" si="11"/>
        <v>0.0005318489540335152</v>
      </c>
      <c r="S48" s="48">
        <f t="shared" si="12"/>
        <v>784.5261373032059</v>
      </c>
      <c r="U48" s="7">
        <f t="shared" si="13"/>
        <v>392.26306865160296</v>
      </c>
      <c r="V48" s="7"/>
      <c r="W48" s="7">
        <f t="shared" si="14"/>
        <v>392.26306865160296</v>
      </c>
    </row>
    <row r="49" spans="4:23" ht="12.75">
      <c r="D49" s="3">
        <f t="shared" si="15"/>
        <v>40</v>
      </c>
      <c r="E49" s="61" t="s">
        <v>198</v>
      </c>
      <c r="F49" s="62"/>
      <c r="G49" s="63">
        <v>884</v>
      </c>
      <c r="I49">
        <f t="shared" si="8"/>
        <v>0.0018027387762177154</v>
      </c>
      <c r="K49" s="18">
        <v>1400283</v>
      </c>
      <c r="M49">
        <f t="shared" si="9"/>
        <v>0.001989343450869873</v>
      </c>
      <c r="O49">
        <f t="shared" si="10"/>
        <v>0.0037920822270875883</v>
      </c>
      <c r="Q49">
        <f t="shared" si="11"/>
        <v>0.0018960411135437942</v>
      </c>
      <c r="S49" s="48">
        <f t="shared" si="12"/>
        <v>2796.8350782595426</v>
      </c>
      <c r="U49" s="7">
        <f t="shared" si="13"/>
        <v>1398.4175391297713</v>
      </c>
      <c r="V49" s="7"/>
      <c r="W49" s="7">
        <f t="shared" si="14"/>
        <v>1398.4175391297713</v>
      </c>
    </row>
    <row r="50" spans="4:23" ht="12.75">
      <c r="D50" s="3">
        <f t="shared" si="15"/>
        <v>41</v>
      </c>
      <c r="E50" s="61" t="s">
        <v>199</v>
      </c>
      <c r="F50" s="62"/>
      <c r="G50" s="63">
        <v>1009</v>
      </c>
      <c r="I50">
        <f t="shared" si="8"/>
        <v>0.00205765093348832</v>
      </c>
      <c r="K50" s="18">
        <v>923298</v>
      </c>
      <c r="M50">
        <f t="shared" si="9"/>
        <v>0.0013117040123326869</v>
      </c>
      <c r="O50">
        <f t="shared" si="10"/>
        <v>0.0033693549458210068</v>
      </c>
      <c r="Q50">
        <f t="shared" si="11"/>
        <v>0.0016846774729105034</v>
      </c>
      <c r="S50" s="48">
        <f t="shared" si="12"/>
        <v>2485.0542628705</v>
      </c>
      <c r="U50" s="7">
        <f t="shared" si="13"/>
        <v>1242.52713143525</v>
      </c>
      <c r="V50" s="7"/>
      <c r="W50" s="7">
        <f t="shared" si="14"/>
        <v>1242.52713143525</v>
      </c>
    </row>
    <row r="51" spans="4:23" ht="12.75">
      <c r="D51" s="3">
        <f t="shared" si="15"/>
        <v>42</v>
      </c>
      <c r="E51" s="61" t="s">
        <v>200</v>
      </c>
      <c r="F51" s="62"/>
      <c r="G51" s="63">
        <v>652</v>
      </c>
      <c r="I51">
        <f t="shared" si="8"/>
        <v>0.0013296218123234733</v>
      </c>
      <c r="K51" s="18">
        <v>886618</v>
      </c>
      <c r="M51">
        <f t="shared" si="9"/>
        <v>0.0012595937476376881</v>
      </c>
      <c r="O51">
        <f t="shared" si="10"/>
        <v>0.0025892155599611614</v>
      </c>
      <c r="Q51">
        <f t="shared" si="11"/>
        <v>0.0012946077799805807</v>
      </c>
      <c r="S51" s="48">
        <f t="shared" si="12"/>
        <v>1909.6655793871148</v>
      </c>
      <c r="U51" s="7">
        <f t="shared" si="13"/>
        <v>954.8327896935574</v>
      </c>
      <c r="V51" s="7"/>
      <c r="W51" s="7">
        <f t="shared" si="14"/>
        <v>954.8327896935574</v>
      </c>
    </row>
    <row r="52" spans="4:23" ht="12.75">
      <c r="D52" s="3">
        <f t="shared" si="15"/>
        <v>43</v>
      </c>
      <c r="E52" s="61" t="s">
        <v>201</v>
      </c>
      <c r="F52" s="62"/>
      <c r="G52" s="63">
        <v>671</v>
      </c>
      <c r="I52">
        <f t="shared" si="8"/>
        <v>0.0013683684602286052</v>
      </c>
      <c r="K52" s="18">
        <v>364630</v>
      </c>
      <c r="M52">
        <f t="shared" si="9"/>
        <v>0.0005180197877791002</v>
      </c>
      <c r="O52">
        <f t="shared" si="10"/>
        <v>0.0018863882480077054</v>
      </c>
      <c r="Q52">
        <f t="shared" si="11"/>
        <v>0.0009431941240038527</v>
      </c>
      <c r="S52" s="48">
        <f t="shared" si="12"/>
        <v>1391.298106765091</v>
      </c>
      <c r="U52" s="7">
        <f t="shared" si="13"/>
        <v>695.6490533825455</v>
      </c>
      <c r="V52" s="7"/>
      <c r="W52" s="7">
        <f t="shared" si="14"/>
        <v>695.6490533825455</v>
      </c>
    </row>
    <row r="53" spans="4:23" ht="12.75">
      <c r="D53" s="3">
        <f t="shared" si="15"/>
        <v>44</v>
      </c>
      <c r="E53" s="61" t="s">
        <v>202</v>
      </c>
      <c r="F53" s="62"/>
      <c r="G53" s="63">
        <v>83</v>
      </c>
      <c r="I53">
        <f t="shared" si="8"/>
        <v>0.0001692616724276814</v>
      </c>
      <c r="K53" s="18">
        <v>41960</v>
      </c>
      <c r="M53">
        <f t="shared" si="9"/>
        <v>5.9611415120014924E-05</v>
      </c>
      <c r="O53">
        <f t="shared" si="10"/>
        <v>0.00022887308754769635</v>
      </c>
      <c r="Q53">
        <f t="shared" si="11"/>
        <v>0.00011443654377384817</v>
      </c>
      <c r="S53" s="48">
        <f t="shared" si="12"/>
        <v>168.80443022845324</v>
      </c>
      <c r="U53" s="7">
        <f t="shared" si="13"/>
        <v>84.40221511422662</v>
      </c>
      <c r="V53" s="7"/>
      <c r="W53" s="7">
        <f t="shared" si="14"/>
        <v>84.40221511422662</v>
      </c>
    </row>
    <row r="54" spans="4:23" ht="12.75">
      <c r="D54" s="3">
        <f t="shared" si="15"/>
        <v>45</v>
      </c>
      <c r="E54" s="61" t="s">
        <v>203</v>
      </c>
      <c r="F54" s="62"/>
      <c r="G54" s="63">
        <v>1914</v>
      </c>
      <c r="I54">
        <f t="shared" si="8"/>
        <v>0.003903214952127497</v>
      </c>
      <c r="K54" s="18">
        <v>1361543</v>
      </c>
      <c r="M54">
        <f t="shared" si="9"/>
        <v>0.0019343066009711745</v>
      </c>
      <c r="O54">
        <f t="shared" si="10"/>
        <v>0.005837521553098671</v>
      </c>
      <c r="Q54">
        <f t="shared" si="11"/>
        <v>0.0029187607765493355</v>
      </c>
      <c r="S54" s="48">
        <f t="shared" si="12"/>
        <v>4305.440671401712</v>
      </c>
      <c r="U54" s="7">
        <f t="shared" si="13"/>
        <v>2152.720335700856</v>
      </c>
      <c r="V54" s="7"/>
      <c r="W54" s="7">
        <f t="shared" si="14"/>
        <v>2152.720335700856</v>
      </c>
    </row>
    <row r="55" spans="4:23" ht="12.75">
      <c r="D55" s="3">
        <f t="shared" si="15"/>
        <v>46</v>
      </c>
      <c r="E55" s="61" t="s">
        <v>204</v>
      </c>
      <c r="F55" s="62"/>
      <c r="G55" s="63">
        <v>1502</v>
      </c>
      <c r="I55">
        <f t="shared" si="8"/>
        <v>0.0030630244817635844</v>
      </c>
      <c r="K55" s="18">
        <v>1362764</v>
      </c>
      <c r="M55">
        <f t="shared" si="9"/>
        <v>0.0019360412420069595</v>
      </c>
      <c r="O55">
        <f t="shared" si="10"/>
        <v>0.004999065723770544</v>
      </c>
      <c r="Q55">
        <f t="shared" si="11"/>
        <v>0.002499532861885272</v>
      </c>
      <c r="S55" s="48">
        <f t="shared" si="12"/>
        <v>3687.0409283040694</v>
      </c>
      <c r="U55" s="7">
        <f t="shared" si="13"/>
        <v>1843.5204641520347</v>
      </c>
      <c r="V55" s="7"/>
      <c r="W55" s="7">
        <f t="shared" si="14"/>
        <v>1843.5204641520347</v>
      </c>
    </row>
    <row r="56" spans="4:23" ht="12.75">
      <c r="D56" s="3">
        <f t="shared" si="15"/>
        <v>47</v>
      </c>
      <c r="E56" s="61" t="s">
        <v>205</v>
      </c>
      <c r="F56" s="62"/>
      <c r="G56" s="63">
        <v>229</v>
      </c>
      <c r="I56">
        <f t="shared" si="8"/>
        <v>0.0004669990721197475</v>
      </c>
      <c r="K56" s="18">
        <v>199966</v>
      </c>
      <c r="M56">
        <f t="shared" si="9"/>
        <v>0.000284086182933482</v>
      </c>
      <c r="O56">
        <f t="shared" si="10"/>
        <v>0.0007510852550532295</v>
      </c>
      <c r="Q56">
        <f t="shared" si="11"/>
        <v>0.00037554262752661474</v>
      </c>
      <c r="S56" s="48">
        <f t="shared" si="12"/>
        <v>553.9599255234892</v>
      </c>
      <c r="U56" s="7">
        <f t="shared" si="13"/>
        <v>276.9799627617446</v>
      </c>
      <c r="V56" s="7"/>
      <c r="W56" s="7">
        <f t="shared" si="14"/>
        <v>276.9799627617446</v>
      </c>
    </row>
    <row r="57" spans="4:23" ht="12.75">
      <c r="D57" s="3">
        <f t="shared" si="15"/>
        <v>48</v>
      </c>
      <c r="E57" s="61" t="s">
        <v>206</v>
      </c>
      <c r="F57" s="62"/>
      <c r="G57" s="63">
        <v>0</v>
      </c>
      <c r="I57">
        <f t="shared" si="8"/>
        <v>0</v>
      </c>
      <c r="K57" s="18">
        <v>102364</v>
      </c>
      <c r="M57">
        <f t="shared" si="9"/>
        <v>0.00014542571252014317</v>
      </c>
      <c r="O57">
        <f t="shared" si="10"/>
        <v>0.00014542571252014317</v>
      </c>
      <c r="Q57">
        <f t="shared" si="11"/>
        <v>7.271285626007159E-05</v>
      </c>
      <c r="S57" s="48">
        <f t="shared" si="12"/>
        <v>107.25815256638151</v>
      </c>
      <c r="U57" s="7">
        <f t="shared" si="13"/>
        <v>53.629076283190756</v>
      </c>
      <c r="V57" s="7"/>
      <c r="W57" s="7">
        <f t="shared" si="14"/>
        <v>53.629076283190756</v>
      </c>
    </row>
    <row r="58" spans="4:23" ht="12.75">
      <c r="D58" s="3">
        <f t="shared" si="15"/>
        <v>49</v>
      </c>
      <c r="E58" s="61" t="s">
        <v>207</v>
      </c>
      <c r="F58" s="62"/>
      <c r="G58" s="63">
        <v>498</v>
      </c>
      <c r="I58">
        <f t="shared" si="8"/>
        <v>0.0010155700345660886</v>
      </c>
      <c r="K58" s="18">
        <v>263018</v>
      </c>
      <c r="M58">
        <f t="shared" si="9"/>
        <v>0.0003736624209255502</v>
      </c>
      <c r="O58">
        <f t="shared" si="10"/>
        <v>0.0013892324554916388</v>
      </c>
      <c r="Q58">
        <f t="shared" si="11"/>
        <v>0.0006946162277458194</v>
      </c>
      <c r="S58" s="48">
        <f t="shared" si="12"/>
        <v>1024.6228406180362</v>
      </c>
      <c r="U58" s="7">
        <f t="shared" si="13"/>
        <v>512.3114203090181</v>
      </c>
      <c r="V58" s="7"/>
      <c r="W58" s="7">
        <f t="shared" si="14"/>
        <v>512.3114203090181</v>
      </c>
    </row>
    <row r="59" spans="4:23" ht="12.75">
      <c r="D59" s="3">
        <f t="shared" si="15"/>
        <v>50</v>
      </c>
      <c r="E59" s="61" t="s">
        <v>208</v>
      </c>
      <c r="F59" s="62"/>
      <c r="G59" s="63">
        <v>0</v>
      </c>
      <c r="I59">
        <f t="shared" si="8"/>
        <v>0</v>
      </c>
      <c r="K59" s="18">
        <v>192773</v>
      </c>
      <c r="M59">
        <f t="shared" si="9"/>
        <v>0.0002738672861518264</v>
      </c>
      <c r="O59">
        <f t="shared" si="10"/>
        <v>0.0002738672861518264</v>
      </c>
      <c r="Q59">
        <f t="shared" si="11"/>
        <v>0.0001369336430759132</v>
      </c>
      <c r="S59" s="48">
        <f t="shared" si="12"/>
        <v>201.98972143213496</v>
      </c>
      <c r="U59" s="7">
        <f t="shared" si="13"/>
        <v>100.99486071606748</v>
      </c>
      <c r="V59" s="7"/>
      <c r="W59" s="7">
        <f t="shared" si="14"/>
        <v>100.99486071606748</v>
      </c>
    </row>
    <row r="60" spans="4:23" ht="12.75">
      <c r="D60" s="3">
        <f t="shared" si="15"/>
        <v>51</v>
      </c>
      <c r="E60" s="61" t="s">
        <v>209</v>
      </c>
      <c r="F60" s="62"/>
      <c r="G60" s="63">
        <v>3122</v>
      </c>
      <c r="I60">
        <f t="shared" si="8"/>
        <v>0.006366686039990619</v>
      </c>
      <c r="K60" s="18">
        <v>2716849</v>
      </c>
      <c r="M60">
        <f t="shared" si="9"/>
        <v>0.0038597524680027986</v>
      </c>
      <c r="O60">
        <f t="shared" si="10"/>
        <v>0.010226438507993417</v>
      </c>
      <c r="Q60">
        <f t="shared" si="11"/>
        <v>0.005113219253996709</v>
      </c>
      <c r="S60" s="48">
        <f t="shared" si="12"/>
        <v>7542.468815816513</v>
      </c>
      <c r="U60" s="7">
        <f t="shared" si="13"/>
        <v>3771.2344079082563</v>
      </c>
      <c r="V60" s="7"/>
      <c r="W60" s="7">
        <f t="shared" si="14"/>
        <v>3771.2344079082563</v>
      </c>
    </row>
    <row r="61" spans="4:23" ht="12.75">
      <c r="D61" s="3">
        <f t="shared" si="15"/>
        <v>52</v>
      </c>
      <c r="E61" s="61" t="s">
        <v>210</v>
      </c>
      <c r="F61" s="62"/>
      <c r="G61" s="63">
        <v>4717</v>
      </c>
      <c r="I61">
        <f t="shared" si="8"/>
        <v>0.009619365166763533</v>
      </c>
      <c r="K61" s="18">
        <v>4188772</v>
      </c>
      <c r="M61">
        <f t="shared" si="9"/>
        <v>0.005950872891684823</v>
      </c>
      <c r="O61">
        <f t="shared" si="10"/>
        <v>0.015570238058448356</v>
      </c>
      <c r="Q61">
        <f t="shared" si="11"/>
        <v>0.007785119029224178</v>
      </c>
      <c r="S61" s="48">
        <f t="shared" si="12"/>
        <v>11483.766799056351</v>
      </c>
      <c r="U61" s="7">
        <f t="shared" si="13"/>
        <v>5741.883399528176</v>
      </c>
      <c r="V61" s="7"/>
      <c r="W61" s="7">
        <f t="shared" si="14"/>
        <v>5741.883399528176</v>
      </c>
    </row>
    <row r="62" spans="4:23" ht="12.75">
      <c r="D62" s="3">
        <f t="shared" si="15"/>
        <v>53</v>
      </c>
      <c r="E62" s="61" t="s">
        <v>211</v>
      </c>
      <c r="F62" s="62"/>
      <c r="G62" s="63">
        <v>0</v>
      </c>
      <c r="I62">
        <f t="shared" si="8"/>
        <v>0</v>
      </c>
      <c r="K62" s="18">
        <v>78562</v>
      </c>
      <c r="M62">
        <f t="shared" si="9"/>
        <v>0.00011161086736555321</v>
      </c>
      <c r="O62">
        <f t="shared" si="10"/>
        <v>0.00011161086736555321</v>
      </c>
      <c r="Q62">
        <f t="shared" si="11"/>
        <v>5.5805433682776606E-05</v>
      </c>
      <c r="S62" s="48">
        <f t="shared" si="12"/>
        <v>82.31814878199431</v>
      </c>
      <c r="U62" s="7">
        <f t="shared" si="13"/>
        <v>41.159074390997155</v>
      </c>
      <c r="V62" s="7"/>
      <c r="W62" s="7">
        <f t="shared" si="14"/>
        <v>41.159074390997155</v>
      </c>
    </row>
    <row r="63" spans="1:23" ht="12.75">
      <c r="A63" s="65"/>
      <c r="D63" s="3">
        <f t="shared" si="15"/>
        <v>54</v>
      </c>
      <c r="E63" s="61" t="s">
        <v>212</v>
      </c>
      <c r="F63" s="62"/>
      <c r="G63" s="63">
        <v>56155</v>
      </c>
      <c r="I63">
        <f t="shared" si="8"/>
        <v>0.1145167375322464</v>
      </c>
      <c r="K63" s="18">
        <v>65125677</v>
      </c>
      <c r="M63">
        <f t="shared" si="9"/>
        <v>0.09252225373257884</v>
      </c>
      <c r="O63">
        <f t="shared" si="10"/>
        <v>0.20703899126482522</v>
      </c>
      <c r="Q63">
        <f t="shared" si="11"/>
        <v>0.10351949563241261</v>
      </c>
      <c r="S63" s="48">
        <f t="shared" si="12"/>
        <v>152700.77985140678</v>
      </c>
      <c r="U63" s="7">
        <f t="shared" si="13"/>
        <v>76350.38992570339</v>
      </c>
      <c r="V63" s="7"/>
      <c r="W63" s="7">
        <f t="shared" si="14"/>
        <v>76350.38992570339</v>
      </c>
    </row>
    <row r="64" spans="4:23" ht="12.75">
      <c r="D64" s="3">
        <f t="shared" si="15"/>
        <v>55</v>
      </c>
      <c r="E64" s="61" t="s">
        <v>213</v>
      </c>
      <c r="F64" s="62"/>
      <c r="G64" s="63">
        <v>4163</v>
      </c>
      <c r="I64">
        <f t="shared" si="8"/>
        <v>0.008489594485740213</v>
      </c>
      <c r="K64" s="18">
        <v>5978318</v>
      </c>
      <c r="M64">
        <f t="shared" si="9"/>
        <v>0.008493231554276868</v>
      </c>
      <c r="O64">
        <f t="shared" si="10"/>
        <v>0.01698282604001708</v>
      </c>
      <c r="Q64">
        <f t="shared" si="11"/>
        <v>0.00849141302000854</v>
      </c>
      <c r="S64" s="48">
        <f t="shared" si="12"/>
        <v>12525.615414510437</v>
      </c>
      <c r="U64" s="7">
        <f t="shared" si="13"/>
        <v>6262.807707255219</v>
      </c>
      <c r="V64" s="7"/>
      <c r="W64" s="7">
        <f t="shared" si="14"/>
        <v>6262.807707255219</v>
      </c>
    </row>
    <row r="65" spans="4:23" ht="12.75">
      <c r="D65" s="3">
        <f t="shared" si="15"/>
        <v>56</v>
      </c>
      <c r="E65" s="61" t="s">
        <v>214</v>
      </c>
      <c r="F65" s="62"/>
      <c r="G65" s="63">
        <v>3448</v>
      </c>
      <c r="I65">
        <f t="shared" si="8"/>
        <v>0.007031496946152356</v>
      </c>
      <c r="K65" s="18">
        <v>2183216</v>
      </c>
      <c r="M65">
        <f t="shared" si="9"/>
        <v>0.0031016347777087345</v>
      </c>
      <c r="O65">
        <f t="shared" si="10"/>
        <v>0.010133131723861091</v>
      </c>
      <c r="Q65">
        <f t="shared" si="11"/>
        <v>0.0050665658619305455</v>
      </c>
      <c r="S65" s="48">
        <f t="shared" si="12"/>
        <v>7473.650770406852</v>
      </c>
      <c r="U65" s="7">
        <f t="shared" si="13"/>
        <v>3736.825385203426</v>
      </c>
      <c r="V65" s="7"/>
      <c r="W65" s="7">
        <f t="shared" si="14"/>
        <v>3736.825385203426</v>
      </c>
    </row>
    <row r="66" spans="4:23" ht="12.75">
      <c r="D66" s="3">
        <f t="shared" si="15"/>
        <v>57</v>
      </c>
      <c r="E66" s="61" t="s">
        <v>215</v>
      </c>
      <c r="F66" s="62"/>
      <c r="G66" s="63">
        <v>828</v>
      </c>
      <c r="I66">
        <f t="shared" si="8"/>
        <v>0.0016885381297604845</v>
      </c>
      <c r="K66" s="18">
        <v>467352</v>
      </c>
      <c r="M66">
        <f t="shared" si="9"/>
        <v>0.0006639541010288183</v>
      </c>
      <c r="O66">
        <f t="shared" si="10"/>
        <v>0.002352492230789303</v>
      </c>
      <c r="Q66">
        <f t="shared" si="11"/>
        <v>0.0011762461153946514</v>
      </c>
      <c r="S66" s="48">
        <f t="shared" si="12"/>
        <v>1735.0712348497273</v>
      </c>
      <c r="U66" s="7">
        <f t="shared" si="13"/>
        <v>867.5356174248636</v>
      </c>
      <c r="V66" s="7"/>
      <c r="W66" s="7">
        <f t="shared" si="14"/>
        <v>867.5356174248636</v>
      </c>
    </row>
    <row r="67" spans="4:23" ht="12.75">
      <c r="D67" s="3">
        <f t="shared" si="15"/>
        <v>58</v>
      </c>
      <c r="E67" s="61" t="s">
        <v>216</v>
      </c>
      <c r="F67" s="62"/>
      <c r="G67" s="63">
        <v>977</v>
      </c>
      <c r="I67">
        <f t="shared" si="8"/>
        <v>0.0019923934212270453</v>
      </c>
      <c r="K67" s="18">
        <v>734388</v>
      </c>
      <c r="M67">
        <f t="shared" si="9"/>
        <v>0.0010433247837740114</v>
      </c>
      <c r="O67">
        <f t="shared" si="10"/>
        <v>0.0030357182050010567</v>
      </c>
      <c r="Q67">
        <f t="shared" si="11"/>
        <v>0.0015178591025005283</v>
      </c>
      <c r="S67" s="48">
        <f t="shared" si="12"/>
        <v>2238.9818192257094</v>
      </c>
      <c r="U67" s="7">
        <f t="shared" si="13"/>
        <v>1119.4909096128547</v>
      </c>
      <c r="V67" s="7"/>
      <c r="W67" s="7">
        <f t="shared" si="14"/>
        <v>1119.4909096128547</v>
      </c>
    </row>
    <row r="68" spans="4:23" ht="12.75">
      <c r="D68" s="3">
        <f t="shared" si="15"/>
        <v>59</v>
      </c>
      <c r="E68" s="61" t="s">
        <v>217</v>
      </c>
      <c r="F68" s="62"/>
      <c r="G68" s="63">
        <v>9448</v>
      </c>
      <c r="I68">
        <f t="shared" si="8"/>
        <v>0.019267280495141374</v>
      </c>
      <c r="K68" s="18">
        <v>7615243</v>
      </c>
      <c r="M68">
        <f t="shared" si="9"/>
        <v>0.010818765770085505</v>
      </c>
      <c r="O68">
        <f t="shared" si="10"/>
        <v>0.03008604626522688</v>
      </c>
      <c r="Q68">
        <f t="shared" si="11"/>
        <v>0.01504302313261344</v>
      </c>
      <c r="S68" s="48">
        <f t="shared" si="12"/>
        <v>22189.843078733025</v>
      </c>
      <c r="U68" s="7">
        <f t="shared" si="13"/>
        <v>11094.921539366513</v>
      </c>
      <c r="V68" s="7"/>
      <c r="W68" s="7">
        <f t="shared" si="14"/>
        <v>11094.921539366513</v>
      </c>
    </row>
    <row r="69" spans="1:23" ht="12.75">
      <c r="A69" s="65"/>
      <c r="D69" s="3">
        <f t="shared" si="15"/>
        <v>60</v>
      </c>
      <c r="E69" s="61" t="s">
        <v>218</v>
      </c>
      <c r="F69" s="62"/>
      <c r="G69" s="63">
        <v>26718</v>
      </c>
      <c r="I69">
        <f t="shared" si="8"/>
        <v>0.0544859441436481</v>
      </c>
      <c r="K69" s="18">
        <v>43823175</v>
      </c>
      <c r="M69">
        <f t="shared" si="9"/>
        <v>0.062258376472880364</v>
      </c>
      <c r="O69">
        <f t="shared" si="10"/>
        <v>0.11674432061652847</v>
      </c>
      <c r="Q69">
        <f t="shared" si="11"/>
        <v>0.05837216030826423</v>
      </c>
      <c r="S69" s="48">
        <f t="shared" si="12"/>
        <v>86104.3066934381</v>
      </c>
      <c r="U69" s="7">
        <f t="shared" si="13"/>
        <v>43052.15334671905</v>
      </c>
      <c r="V69" s="7"/>
      <c r="W69" s="7">
        <f t="shared" si="14"/>
        <v>43052.15334671905</v>
      </c>
    </row>
    <row r="70" spans="4:23" ht="12.75">
      <c r="D70" s="3">
        <f t="shared" si="15"/>
        <v>61</v>
      </c>
      <c r="E70" s="61" t="s">
        <v>219</v>
      </c>
      <c r="F70" s="62"/>
      <c r="G70" s="63">
        <v>0</v>
      </c>
      <c r="I70">
        <f t="shared" si="8"/>
        <v>0</v>
      </c>
      <c r="K70" s="18">
        <v>152882</v>
      </c>
      <c r="M70">
        <f t="shared" si="9"/>
        <v>0.00021719524228737183</v>
      </c>
      <c r="O70">
        <f t="shared" si="10"/>
        <v>0.00021719524228737183</v>
      </c>
      <c r="Q70">
        <f t="shared" si="11"/>
        <v>0.00010859762114368591</v>
      </c>
      <c r="S70" s="48">
        <f t="shared" si="12"/>
        <v>160.19148216808193</v>
      </c>
      <c r="U70" s="7">
        <f t="shared" si="13"/>
        <v>80.09574108404097</v>
      </c>
      <c r="V70" s="7"/>
      <c r="W70" s="7">
        <f t="shared" si="14"/>
        <v>80.09574108404097</v>
      </c>
    </row>
    <row r="71" spans="4:23" ht="12.75">
      <c r="D71" s="3">
        <f t="shared" si="15"/>
        <v>62</v>
      </c>
      <c r="E71" s="61" t="s">
        <v>220</v>
      </c>
      <c r="F71" s="62"/>
      <c r="G71" s="63">
        <v>0</v>
      </c>
      <c r="I71">
        <f t="shared" si="8"/>
        <v>0</v>
      </c>
      <c r="K71" s="18">
        <v>155493</v>
      </c>
      <c r="M71">
        <f t="shared" si="9"/>
        <v>0.00022090461799943948</v>
      </c>
      <c r="O71">
        <f t="shared" si="10"/>
        <v>0.00022090461799943948</v>
      </c>
      <c r="Q71">
        <f t="shared" si="11"/>
        <v>0.00011045230899971974</v>
      </c>
      <c r="S71" s="48">
        <f t="shared" si="12"/>
        <v>162.9273173870146</v>
      </c>
      <c r="U71" s="7">
        <f t="shared" si="13"/>
        <v>81.4636586935073</v>
      </c>
      <c r="V71" s="7"/>
      <c r="W71" s="7">
        <f t="shared" si="14"/>
        <v>81.4636586935073</v>
      </c>
    </row>
    <row r="72" spans="4:23" ht="12.75">
      <c r="D72" s="3">
        <f t="shared" si="15"/>
        <v>63</v>
      </c>
      <c r="E72" s="61" t="s">
        <v>221</v>
      </c>
      <c r="F72" s="62"/>
      <c r="G72" s="63">
        <v>531</v>
      </c>
      <c r="I72">
        <f t="shared" si="8"/>
        <v>0.001082866844085528</v>
      </c>
      <c r="K72" s="18">
        <v>389552</v>
      </c>
      <c r="M72">
        <f t="shared" si="9"/>
        <v>0.0005534257860541481</v>
      </c>
      <c r="O72">
        <f t="shared" si="10"/>
        <v>0.0016362926301396762</v>
      </c>
      <c r="Q72">
        <f t="shared" si="11"/>
        <v>0.0008181463150698381</v>
      </c>
      <c r="S72" s="48">
        <f t="shared" si="12"/>
        <v>1206.8410841889977</v>
      </c>
      <c r="U72" s="7">
        <f t="shared" si="13"/>
        <v>603.4205420944988</v>
      </c>
      <c r="V72" s="7"/>
      <c r="W72" s="7">
        <f t="shared" si="14"/>
        <v>603.4205420944988</v>
      </c>
    </row>
    <row r="73" spans="4:23" ht="12.75">
      <c r="D73" s="3">
        <f t="shared" si="15"/>
        <v>64</v>
      </c>
      <c r="E73" s="61" t="s">
        <v>222</v>
      </c>
      <c r="F73" s="62"/>
      <c r="G73" s="63">
        <v>281</v>
      </c>
      <c r="I73">
        <f t="shared" si="8"/>
        <v>0.000573042529544319</v>
      </c>
      <c r="K73" s="18">
        <v>182602</v>
      </c>
      <c r="M73">
        <f t="shared" si="9"/>
        <v>0.00025941762687666745</v>
      </c>
      <c r="O73">
        <f t="shared" si="10"/>
        <v>0.0008324601564209866</v>
      </c>
      <c r="Q73">
        <f t="shared" si="11"/>
        <v>0.0004162300782104933</v>
      </c>
      <c r="S73" s="48">
        <f t="shared" si="12"/>
        <v>613.9776585276729</v>
      </c>
      <c r="U73" s="7">
        <f t="shared" si="13"/>
        <v>306.98882926383646</v>
      </c>
      <c r="V73" s="7"/>
      <c r="W73" s="7">
        <f t="shared" si="14"/>
        <v>306.98882926383646</v>
      </c>
    </row>
    <row r="74" spans="4:23" ht="12.75">
      <c r="D74" s="3">
        <f t="shared" si="15"/>
        <v>65</v>
      </c>
      <c r="E74" s="61" t="s">
        <v>223</v>
      </c>
      <c r="F74" s="62"/>
      <c r="G74" s="63">
        <v>0</v>
      </c>
      <c r="I74">
        <f aca="true" t="shared" si="16" ref="I74:I105">+G74/$G$140</f>
        <v>0</v>
      </c>
      <c r="K74" s="18">
        <v>35795</v>
      </c>
      <c r="M74">
        <f aca="true" t="shared" si="17" ref="M74:M105">+K74/$K$140</f>
        <v>5.085296959535115E-05</v>
      </c>
      <c r="O74">
        <f aca="true" t="shared" si="18" ref="O74:O105">+I74+M74</f>
        <v>5.085296959535115E-05</v>
      </c>
      <c r="Q74">
        <f aca="true" t="shared" si="19" ref="Q74:Q105">+O74/2</f>
        <v>2.5426484797675576E-05</v>
      </c>
      <c r="S74" s="48">
        <f aca="true" t="shared" si="20" ref="S74:S105">+Q74*$G$4</f>
        <v>37.50640431317286</v>
      </c>
      <c r="U74" s="7">
        <f aca="true" t="shared" si="21" ref="U74:U105">+S74/2</f>
        <v>18.75320215658643</v>
      </c>
      <c r="V74" s="7"/>
      <c r="W74" s="7">
        <f aca="true" t="shared" si="22" ref="W74:W105">+U74</f>
        <v>18.75320215658643</v>
      </c>
    </row>
    <row r="75" spans="4:23" ht="12.75">
      <c r="D75" s="3">
        <f aca="true" t="shared" si="23" ref="D75:D106">1+D74</f>
        <v>66</v>
      </c>
      <c r="E75" s="61" t="s">
        <v>224</v>
      </c>
      <c r="F75" s="62"/>
      <c r="G75" s="63">
        <v>586</v>
      </c>
      <c r="I75">
        <f t="shared" si="16"/>
        <v>0.0011950281932845942</v>
      </c>
      <c r="K75" s="18">
        <v>457906</v>
      </c>
      <c r="M75">
        <f t="shared" si="17"/>
        <v>0.0006505344292646701</v>
      </c>
      <c r="O75">
        <f t="shared" si="18"/>
        <v>0.0018455626225492641</v>
      </c>
      <c r="Q75">
        <f t="shared" si="19"/>
        <v>0.0009227813112746321</v>
      </c>
      <c r="S75" s="48">
        <f t="shared" si="20"/>
        <v>1361.1873300107195</v>
      </c>
      <c r="U75" s="7">
        <f t="shared" si="21"/>
        <v>680.5936650053598</v>
      </c>
      <c r="V75" s="7"/>
      <c r="W75" s="7">
        <f t="shared" si="22"/>
        <v>680.5936650053598</v>
      </c>
    </row>
    <row r="76" spans="4:23" ht="12.75">
      <c r="D76" s="3">
        <f t="shared" si="23"/>
        <v>67</v>
      </c>
      <c r="E76" s="61" t="s">
        <v>225</v>
      </c>
      <c r="F76" s="62"/>
      <c r="G76" s="63">
        <v>0</v>
      </c>
      <c r="I76">
        <f t="shared" si="16"/>
        <v>0</v>
      </c>
      <c r="K76" s="18">
        <v>216092</v>
      </c>
      <c r="M76">
        <f t="shared" si="17"/>
        <v>0.0003069959465232189</v>
      </c>
      <c r="O76">
        <f t="shared" si="18"/>
        <v>0.0003069959465232189</v>
      </c>
      <c r="Q76">
        <f t="shared" si="19"/>
        <v>0.00015349797326160946</v>
      </c>
      <c r="S76" s="48">
        <f t="shared" si="20"/>
        <v>226.423632374414</v>
      </c>
      <c r="U76" s="7">
        <f t="shared" si="21"/>
        <v>113.211816187207</v>
      </c>
      <c r="V76" s="7"/>
      <c r="W76" s="7">
        <f t="shared" si="22"/>
        <v>113.211816187207</v>
      </c>
    </row>
    <row r="77" spans="4:23" ht="12.75">
      <c r="D77" s="3">
        <f t="shared" si="23"/>
        <v>68</v>
      </c>
      <c r="E77" s="61" t="s">
        <v>226</v>
      </c>
      <c r="F77" s="62"/>
      <c r="G77" s="63">
        <v>0</v>
      </c>
      <c r="I77">
        <f t="shared" si="16"/>
        <v>0</v>
      </c>
      <c r="K77" s="18">
        <v>97320</v>
      </c>
      <c r="M77">
        <f t="shared" si="17"/>
        <v>0.00013825984078836637</v>
      </c>
      <c r="O77">
        <f t="shared" si="18"/>
        <v>0.00013825984078836637</v>
      </c>
      <c r="Q77">
        <f t="shared" si="19"/>
        <v>6.912992039418319E-05</v>
      </c>
      <c r="S77" s="48">
        <f t="shared" si="20"/>
        <v>101.97299253409646</v>
      </c>
      <c r="U77" s="7">
        <f t="shared" si="21"/>
        <v>50.98649626704823</v>
      </c>
      <c r="V77" s="7"/>
      <c r="W77" s="7">
        <f t="shared" si="22"/>
        <v>50.98649626704823</v>
      </c>
    </row>
    <row r="78" spans="4:23" ht="12.75">
      <c r="D78" s="3">
        <f t="shared" si="23"/>
        <v>69</v>
      </c>
      <c r="E78" s="61" t="s">
        <v>227</v>
      </c>
      <c r="F78" s="62"/>
      <c r="G78" s="63">
        <v>16391</v>
      </c>
      <c r="I78">
        <f t="shared" si="16"/>
        <v>0.033426121358579836</v>
      </c>
      <c r="K78" s="18">
        <v>26072002</v>
      </c>
      <c r="M78">
        <f t="shared" si="17"/>
        <v>0.03703977440972019</v>
      </c>
      <c r="O78">
        <f t="shared" si="18"/>
        <v>0.07046589576830004</v>
      </c>
      <c r="Q78">
        <f t="shared" si="19"/>
        <v>0.03523294788415002</v>
      </c>
      <c r="S78" s="48">
        <f t="shared" si="20"/>
        <v>51971.83956032662</v>
      </c>
      <c r="U78" s="7">
        <f t="shared" si="21"/>
        <v>25985.91978016331</v>
      </c>
      <c r="V78" s="7"/>
      <c r="W78" s="7">
        <f t="shared" si="22"/>
        <v>25985.91978016331</v>
      </c>
    </row>
    <row r="79" spans="4:23" ht="12.75">
      <c r="D79" s="3">
        <f t="shared" si="23"/>
        <v>70</v>
      </c>
      <c r="E79" s="61" t="s">
        <v>228</v>
      </c>
      <c r="F79" s="62"/>
      <c r="G79" s="63">
        <v>0</v>
      </c>
      <c r="I79">
        <f t="shared" si="16"/>
        <v>0</v>
      </c>
      <c r="K79" s="18">
        <v>78771</v>
      </c>
      <c r="M79">
        <f t="shared" si="17"/>
        <v>0.0001119077879032101</v>
      </c>
      <c r="O79">
        <f t="shared" si="18"/>
        <v>0.0001119077879032101</v>
      </c>
      <c r="Q79">
        <f t="shared" si="19"/>
        <v>5.595389395160505E-05</v>
      </c>
      <c r="S79" s="48">
        <f t="shared" si="20"/>
        <v>82.537141336861</v>
      </c>
      <c r="U79" s="7">
        <f t="shared" si="21"/>
        <v>41.2685706684305</v>
      </c>
      <c r="V79" s="7"/>
      <c r="W79" s="7">
        <f t="shared" si="22"/>
        <v>41.2685706684305</v>
      </c>
    </row>
    <row r="80" spans="4:23" ht="12.75">
      <c r="D80" s="3">
        <f t="shared" si="23"/>
        <v>71</v>
      </c>
      <c r="E80" s="61" t="s">
        <v>229</v>
      </c>
      <c r="F80" s="62"/>
      <c r="G80" s="63">
        <v>6292</v>
      </c>
      <c r="I80">
        <f t="shared" si="16"/>
        <v>0.012831258348373151</v>
      </c>
      <c r="K80" s="18">
        <v>5623183</v>
      </c>
      <c r="M80">
        <f t="shared" si="17"/>
        <v>0.007988701051210936</v>
      </c>
      <c r="O80">
        <f t="shared" si="18"/>
        <v>0.020819959399584087</v>
      </c>
      <c r="Q80">
        <f t="shared" si="19"/>
        <v>0.010409979699792044</v>
      </c>
      <c r="S80" s="48">
        <f t="shared" si="20"/>
        <v>15355.677775325645</v>
      </c>
      <c r="U80" s="7">
        <f t="shared" si="21"/>
        <v>7677.838887662822</v>
      </c>
      <c r="V80" s="7"/>
      <c r="W80" s="7">
        <f t="shared" si="22"/>
        <v>7677.838887662822</v>
      </c>
    </row>
    <row r="81" spans="4:23" ht="12.75">
      <c r="D81" s="3">
        <f t="shared" si="23"/>
        <v>72</v>
      </c>
      <c r="E81" s="61" t="s">
        <v>230</v>
      </c>
      <c r="F81" s="62"/>
      <c r="G81" s="63">
        <v>210</v>
      </c>
      <c r="I81">
        <f t="shared" si="16"/>
        <v>0.00042825242421461564</v>
      </c>
      <c r="K81" s="18">
        <v>132169</v>
      </c>
      <c r="M81">
        <f t="shared" si="17"/>
        <v>0.00018776885426590213</v>
      </c>
      <c r="O81">
        <f t="shared" si="18"/>
        <v>0.0006160212784805177</v>
      </c>
      <c r="Q81">
        <f t="shared" si="19"/>
        <v>0.00030801063924025887</v>
      </c>
      <c r="S81" s="48">
        <f t="shared" si="20"/>
        <v>454.34402985819196</v>
      </c>
      <c r="U81" s="7">
        <f t="shared" si="21"/>
        <v>227.17201492909598</v>
      </c>
      <c r="V81" s="7"/>
      <c r="W81" s="7">
        <f t="shared" si="22"/>
        <v>227.17201492909598</v>
      </c>
    </row>
    <row r="82" spans="4:23" ht="12.75">
      <c r="D82" s="3">
        <f t="shared" si="23"/>
        <v>73</v>
      </c>
      <c r="E82" s="61" t="s">
        <v>231</v>
      </c>
      <c r="F82" s="62"/>
      <c r="G82" s="63">
        <v>5923</v>
      </c>
      <c r="I82">
        <f t="shared" si="16"/>
        <v>0.012078757660110327</v>
      </c>
      <c r="K82" s="18">
        <v>5285249</v>
      </c>
      <c r="M82">
        <f t="shared" si="17"/>
        <v>0.007508607534595895</v>
      </c>
      <c r="O82">
        <f t="shared" si="18"/>
        <v>0.019587365194706222</v>
      </c>
      <c r="Q82">
        <f t="shared" si="19"/>
        <v>0.009793682597353111</v>
      </c>
      <c r="S82" s="48">
        <f t="shared" si="20"/>
        <v>14446.582849894796</v>
      </c>
      <c r="U82" s="7">
        <f t="shared" si="21"/>
        <v>7223.291424947398</v>
      </c>
      <c r="V82" s="7"/>
      <c r="W82" s="7">
        <f t="shared" si="22"/>
        <v>7223.291424947398</v>
      </c>
    </row>
    <row r="83" spans="4:23" ht="12.75">
      <c r="D83" s="3">
        <f t="shared" si="23"/>
        <v>74</v>
      </c>
      <c r="E83" s="61" t="s">
        <v>232</v>
      </c>
      <c r="F83" s="62"/>
      <c r="G83" s="63">
        <v>2606</v>
      </c>
      <c r="I83">
        <f t="shared" si="16"/>
        <v>0.005314408654777563</v>
      </c>
      <c r="K83" s="18">
        <v>2463991</v>
      </c>
      <c r="M83">
        <f t="shared" si="17"/>
        <v>0.003500524078955689</v>
      </c>
      <c r="O83">
        <f t="shared" si="18"/>
        <v>0.008814932733733252</v>
      </c>
      <c r="Q83">
        <f t="shared" si="19"/>
        <v>0.004407466366866626</v>
      </c>
      <c r="S83" s="48">
        <f t="shared" si="20"/>
        <v>6501.418378034025</v>
      </c>
      <c r="U83" s="7">
        <f t="shared" si="21"/>
        <v>3250.7091890170127</v>
      </c>
      <c r="V83" s="7"/>
      <c r="W83" s="7">
        <f t="shared" si="22"/>
        <v>3250.7091890170127</v>
      </c>
    </row>
    <row r="84" spans="4:23" ht="12.75">
      <c r="D84" s="3">
        <f t="shared" si="23"/>
        <v>75</v>
      </c>
      <c r="E84" s="61" t="s">
        <v>233</v>
      </c>
      <c r="F84" s="62"/>
      <c r="G84" s="63">
        <v>231</v>
      </c>
      <c r="I84">
        <f t="shared" si="16"/>
        <v>0.0004710776666360772</v>
      </c>
      <c r="K84" s="18">
        <v>185698</v>
      </c>
      <c r="M84">
        <f t="shared" si="17"/>
        <v>0.00026381602871679055</v>
      </c>
      <c r="O84">
        <f t="shared" si="18"/>
        <v>0.0007348936953528678</v>
      </c>
      <c r="Q84">
        <f t="shared" si="19"/>
        <v>0.0003674468476764339</v>
      </c>
      <c r="S84" s="48">
        <f t="shared" si="20"/>
        <v>542.0179054327263</v>
      </c>
      <c r="U84" s="7">
        <f t="shared" si="21"/>
        <v>271.0089527163631</v>
      </c>
      <c r="V84" s="7"/>
      <c r="W84" s="7">
        <f t="shared" si="22"/>
        <v>271.0089527163631</v>
      </c>
    </row>
    <row r="85" spans="4:23" ht="12.75">
      <c r="D85" s="3">
        <f t="shared" si="23"/>
        <v>76</v>
      </c>
      <c r="E85" s="61" t="s">
        <v>234</v>
      </c>
      <c r="F85" s="62"/>
      <c r="G85" s="63">
        <v>7073</v>
      </c>
      <c r="I85">
        <f t="shared" si="16"/>
        <v>0.014423949506999888</v>
      </c>
      <c r="K85" s="18">
        <v>8425335</v>
      </c>
      <c r="M85">
        <f t="shared" si="17"/>
        <v>0.011969641139423044</v>
      </c>
      <c r="O85">
        <f t="shared" si="18"/>
        <v>0.02639359064642293</v>
      </c>
      <c r="Q85">
        <f t="shared" si="19"/>
        <v>0.013196795323211465</v>
      </c>
      <c r="S85" s="48">
        <f t="shared" si="20"/>
        <v>19466.487206906648</v>
      </c>
      <c r="U85" s="7">
        <f t="shared" si="21"/>
        <v>9733.243603453324</v>
      </c>
      <c r="V85" s="7"/>
      <c r="W85" s="7">
        <f t="shared" si="22"/>
        <v>9733.243603453324</v>
      </c>
    </row>
    <row r="86" spans="4:23" ht="12.75">
      <c r="D86" s="3">
        <f t="shared" si="23"/>
        <v>77</v>
      </c>
      <c r="E86" s="61" t="s">
        <v>235</v>
      </c>
      <c r="F86" s="62"/>
      <c r="G86" s="63">
        <v>0</v>
      </c>
      <c r="I86">
        <f t="shared" si="16"/>
        <v>0</v>
      </c>
      <c r="K86" s="18">
        <v>110988</v>
      </c>
      <c r="M86">
        <f t="shared" si="17"/>
        <v>0.0001576775915476696</v>
      </c>
      <c r="O86">
        <f t="shared" si="18"/>
        <v>0.0001576775915476696</v>
      </c>
      <c r="Q86">
        <f t="shared" si="19"/>
        <v>7.88387957738348E-05</v>
      </c>
      <c r="S86" s="48">
        <f t="shared" si="20"/>
        <v>116.29447693561752</v>
      </c>
      <c r="U86" s="7">
        <f t="shared" si="21"/>
        <v>58.14723846780876</v>
      </c>
      <c r="V86" s="7"/>
      <c r="W86" s="7">
        <f t="shared" si="22"/>
        <v>58.14723846780876</v>
      </c>
    </row>
    <row r="87" spans="4:23" ht="12.75">
      <c r="D87" s="3">
        <f t="shared" si="23"/>
        <v>78</v>
      </c>
      <c r="E87" s="61" t="s">
        <v>236</v>
      </c>
      <c r="F87" s="62"/>
      <c r="G87" s="63">
        <v>1974</v>
      </c>
      <c r="I87">
        <f t="shared" si="16"/>
        <v>0.004025572787617387</v>
      </c>
      <c r="K87" s="18">
        <v>1555585</v>
      </c>
      <c r="M87">
        <f t="shared" si="17"/>
        <v>0.002209976720435377</v>
      </c>
      <c r="O87">
        <f t="shared" si="18"/>
        <v>0.006235549508052764</v>
      </c>
      <c r="Q87">
        <f t="shared" si="19"/>
        <v>0.003117774754026382</v>
      </c>
      <c r="S87" s="48">
        <f t="shared" si="20"/>
        <v>4599.0045974662835</v>
      </c>
      <c r="U87" s="7">
        <f t="shared" si="21"/>
        <v>2299.5022987331417</v>
      </c>
      <c r="V87" s="7"/>
      <c r="W87" s="7">
        <f t="shared" si="22"/>
        <v>2299.5022987331417</v>
      </c>
    </row>
    <row r="88" spans="4:23" ht="12.75">
      <c r="D88" s="3">
        <f t="shared" si="23"/>
        <v>79</v>
      </c>
      <c r="E88" s="61" t="s">
        <v>237</v>
      </c>
      <c r="F88" s="62"/>
      <c r="G88" s="63">
        <v>1447</v>
      </c>
      <c r="I88">
        <f t="shared" si="16"/>
        <v>0.002950863132564518</v>
      </c>
      <c r="K88" s="18">
        <v>1851664</v>
      </c>
      <c r="M88">
        <f t="shared" si="17"/>
        <v>0.0026306079925354463</v>
      </c>
      <c r="O88">
        <f t="shared" si="18"/>
        <v>0.005581471125099964</v>
      </c>
      <c r="Q88">
        <f t="shared" si="19"/>
        <v>0.002790735562549982</v>
      </c>
      <c r="S88" s="48">
        <f t="shared" si="20"/>
        <v>4116.591702432978</v>
      </c>
      <c r="U88" s="7">
        <f t="shared" si="21"/>
        <v>2058.295851216489</v>
      </c>
      <c r="V88" s="7"/>
      <c r="W88" s="7">
        <f t="shared" si="22"/>
        <v>2058.295851216489</v>
      </c>
    </row>
    <row r="89" spans="4:23" ht="12.75">
      <c r="D89" s="3">
        <f t="shared" si="23"/>
        <v>80</v>
      </c>
      <c r="E89" s="61" t="s">
        <v>238</v>
      </c>
      <c r="F89" s="62"/>
      <c r="G89" s="63">
        <v>0</v>
      </c>
      <c r="I89">
        <f t="shared" si="16"/>
        <v>0</v>
      </c>
      <c r="K89" s="18">
        <v>117766</v>
      </c>
      <c r="M89">
        <f t="shared" si="17"/>
        <v>0.00016730690927129832</v>
      </c>
      <c r="O89">
        <f t="shared" si="18"/>
        <v>0.00016730690927129832</v>
      </c>
      <c r="Q89">
        <f t="shared" si="19"/>
        <v>8.365345463564916E-05</v>
      </c>
      <c r="S89" s="48">
        <f t="shared" si="20"/>
        <v>123.39654170540899</v>
      </c>
      <c r="U89" s="7">
        <f t="shared" si="21"/>
        <v>61.698270852704496</v>
      </c>
      <c r="V89" s="7"/>
      <c r="W89" s="7">
        <f t="shared" si="22"/>
        <v>61.698270852704496</v>
      </c>
    </row>
    <row r="90" spans="4:23" ht="12.75">
      <c r="D90" s="3">
        <f t="shared" si="23"/>
        <v>81</v>
      </c>
      <c r="E90" s="61" t="s">
        <v>239</v>
      </c>
      <c r="F90" s="62"/>
      <c r="G90" s="63">
        <v>136</v>
      </c>
      <c r="I90">
        <f t="shared" si="16"/>
        <v>0.00027734442711041773</v>
      </c>
      <c r="K90" s="18">
        <v>90981</v>
      </c>
      <c r="M90">
        <f t="shared" si="17"/>
        <v>0.00012925419826106</v>
      </c>
      <c r="O90">
        <f t="shared" si="18"/>
        <v>0.00040659862537147773</v>
      </c>
      <c r="Q90">
        <f t="shared" si="19"/>
        <v>0.00020329931268573887</v>
      </c>
      <c r="S90" s="48">
        <f t="shared" si="20"/>
        <v>299.88518974823194</v>
      </c>
      <c r="U90" s="7">
        <f t="shared" si="21"/>
        <v>149.94259487411597</v>
      </c>
      <c r="V90" s="7"/>
      <c r="W90" s="7">
        <f t="shared" si="22"/>
        <v>149.94259487411597</v>
      </c>
    </row>
    <row r="91" spans="4:23" ht="12.75">
      <c r="D91" s="3">
        <f t="shared" si="23"/>
        <v>82</v>
      </c>
      <c r="E91" s="61" t="s">
        <v>240</v>
      </c>
      <c r="F91" s="62"/>
      <c r="G91" s="63">
        <v>8242</v>
      </c>
      <c r="I91">
        <f t="shared" si="16"/>
        <v>0.016807888001794582</v>
      </c>
      <c r="K91" s="18">
        <v>6355249</v>
      </c>
      <c r="M91">
        <f t="shared" si="17"/>
        <v>0.009028727033604855</v>
      </c>
      <c r="O91">
        <f t="shared" si="18"/>
        <v>0.025836615035399437</v>
      </c>
      <c r="Q91">
        <f t="shared" si="19"/>
        <v>0.012918307517699719</v>
      </c>
      <c r="S91" s="48">
        <f t="shared" si="20"/>
        <v>19055.692072898713</v>
      </c>
      <c r="U91" s="7">
        <f t="shared" si="21"/>
        <v>9527.846036449357</v>
      </c>
      <c r="V91" s="7"/>
      <c r="W91" s="7">
        <f t="shared" si="22"/>
        <v>9527.846036449357</v>
      </c>
    </row>
    <row r="92" spans="4:23" ht="12.75">
      <c r="D92" s="3">
        <f t="shared" si="23"/>
        <v>83</v>
      </c>
      <c r="E92" s="61" t="s">
        <v>241</v>
      </c>
      <c r="F92" s="62"/>
      <c r="G92" s="63">
        <v>60722</v>
      </c>
      <c r="I92">
        <f t="shared" si="16"/>
        <v>0.1238302081102852</v>
      </c>
      <c r="K92" s="18">
        <v>88175172</v>
      </c>
      <c r="M92">
        <f t="shared" si="17"/>
        <v>0.12526803578099896</v>
      </c>
      <c r="O92">
        <f t="shared" si="18"/>
        <v>0.24909824389128415</v>
      </c>
      <c r="Q92">
        <f t="shared" si="19"/>
        <v>0.12454912194564208</v>
      </c>
      <c r="S92" s="48">
        <f t="shared" si="20"/>
        <v>183721.41338904106</v>
      </c>
      <c r="U92" s="7">
        <f t="shared" si="21"/>
        <v>91860.70669452053</v>
      </c>
      <c r="V92" s="7"/>
      <c r="W92" s="7">
        <f t="shared" si="22"/>
        <v>91860.70669452053</v>
      </c>
    </row>
    <row r="93" spans="4:23" ht="12.75">
      <c r="D93" s="3">
        <f t="shared" si="23"/>
        <v>84</v>
      </c>
      <c r="E93" s="61" t="s">
        <v>242</v>
      </c>
      <c r="F93" s="62"/>
      <c r="G93" s="63">
        <v>0</v>
      </c>
      <c r="I93">
        <f t="shared" si="16"/>
        <v>0</v>
      </c>
      <c r="K93" s="18">
        <v>180096</v>
      </c>
      <c r="M93">
        <f t="shared" si="17"/>
        <v>0.0002558574217696427</v>
      </c>
      <c r="O93">
        <f t="shared" si="18"/>
        <v>0.0002558574217696427</v>
      </c>
      <c r="Q93">
        <f t="shared" si="19"/>
        <v>0.00012792871088482136</v>
      </c>
      <c r="S93" s="48">
        <f t="shared" si="20"/>
        <v>188.7066179965129</v>
      </c>
      <c r="U93" s="7">
        <f t="shared" si="21"/>
        <v>94.35330899825645</v>
      </c>
      <c r="V93" s="7"/>
      <c r="W93" s="7">
        <f t="shared" si="22"/>
        <v>94.35330899825645</v>
      </c>
    </row>
    <row r="94" spans="4:23" ht="12.75">
      <c r="D94" s="3">
        <f t="shared" si="23"/>
        <v>85</v>
      </c>
      <c r="E94" s="61" t="s">
        <v>243</v>
      </c>
      <c r="F94" s="62"/>
      <c r="G94" s="63">
        <v>312</v>
      </c>
      <c r="I94">
        <f t="shared" si="16"/>
        <v>0.000636260744547429</v>
      </c>
      <c r="K94" s="18">
        <v>196135</v>
      </c>
      <c r="M94">
        <f t="shared" si="17"/>
        <v>0.0002786435868580583</v>
      </c>
      <c r="O94">
        <f t="shared" si="18"/>
        <v>0.0009149043314054873</v>
      </c>
      <c r="Q94">
        <f t="shared" si="19"/>
        <v>0.00045745216570274364</v>
      </c>
      <c r="S94" s="48">
        <f t="shared" si="20"/>
        <v>674.7840300107915</v>
      </c>
      <c r="U94" s="7">
        <f t="shared" si="21"/>
        <v>337.39201500539576</v>
      </c>
      <c r="V94" s="7"/>
      <c r="W94" s="7">
        <f t="shared" si="22"/>
        <v>337.39201500539576</v>
      </c>
    </row>
    <row r="95" spans="4:23" ht="12.75">
      <c r="D95" s="3">
        <f t="shared" si="23"/>
        <v>86</v>
      </c>
      <c r="E95" s="61" t="s">
        <v>244</v>
      </c>
      <c r="F95" s="62"/>
      <c r="G95" s="63">
        <v>0</v>
      </c>
      <c r="I95">
        <f t="shared" si="16"/>
        <v>0</v>
      </c>
      <c r="K95" s="18">
        <v>239986</v>
      </c>
      <c r="M95">
        <f t="shared" si="17"/>
        <v>0.00034094149354127506</v>
      </c>
      <c r="O95">
        <f t="shared" si="18"/>
        <v>0.00034094149354127506</v>
      </c>
      <c r="Q95">
        <f t="shared" si="19"/>
        <v>0.00017047074677063753</v>
      </c>
      <c r="S95" s="48">
        <f t="shared" si="20"/>
        <v>251.46003479539326</v>
      </c>
      <c r="U95" s="7">
        <f t="shared" si="21"/>
        <v>125.73001739769663</v>
      </c>
      <c r="V95" s="7"/>
      <c r="W95" s="7">
        <f t="shared" si="22"/>
        <v>125.73001739769663</v>
      </c>
    </row>
    <row r="96" spans="4:23" ht="12.75">
      <c r="D96" s="3">
        <f t="shared" si="23"/>
        <v>87</v>
      </c>
      <c r="E96" s="61" t="s">
        <v>245</v>
      </c>
      <c r="F96" s="62"/>
      <c r="G96" s="63">
        <v>0</v>
      </c>
      <c r="I96">
        <f t="shared" si="16"/>
        <v>0</v>
      </c>
      <c r="K96" s="18">
        <v>71270</v>
      </c>
      <c r="M96">
        <f t="shared" si="17"/>
        <v>0.00010125132401342859</v>
      </c>
      <c r="O96">
        <f t="shared" si="18"/>
        <v>0.00010125132401342859</v>
      </c>
      <c r="Q96">
        <f t="shared" si="19"/>
        <v>5.0625662006714296E-05</v>
      </c>
      <c r="S96" s="48">
        <f t="shared" si="20"/>
        <v>74.6775090208082</v>
      </c>
      <c r="U96" s="7">
        <f t="shared" si="21"/>
        <v>37.3387545104041</v>
      </c>
      <c r="V96" s="7"/>
      <c r="W96" s="7">
        <f t="shared" si="22"/>
        <v>37.3387545104041</v>
      </c>
    </row>
    <row r="97" spans="4:23" ht="12.75">
      <c r="D97" s="3">
        <f t="shared" si="23"/>
        <v>88</v>
      </c>
      <c r="E97" s="61" t="s">
        <v>246</v>
      </c>
      <c r="F97" s="62"/>
      <c r="G97" s="63">
        <v>0</v>
      </c>
      <c r="I97">
        <f t="shared" si="16"/>
        <v>0</v>
      </c>
      <c r="K97" s="18">
        <v>41395</v>
      </c>
      <c r="M97">
        <f t="shared" si="17"/>
        <v>5.880873519764104E-05</v>
      </c>
      <c r="O97">
        <f t="shared" si="18"/>
        <v>5.880873519764104E-05</v>
      </c>
      <c r="Q97">
        <f t="shared" si="19"/>
        <v>2.940436759882052E-05</v>
      </c>
      <c r="S97" s="48">
        <f t="shared" si="20"/>
        <v>43.37414741007936</v>
      </c>
      <c r="U97" s="7">
        <f t="shared" si="21"/>
        <v>21.68707370503968</v>
      </c>
      <c r="V97" s="7"/>
      <c r="W97" s="7">
        <f t="shared" si="22"/>
        <v>21.68707370503968</v>
      </c>
    </row>
    <row r="98" spans="4:23" ht="12.75">
      <c r="D98" s="3">
        <f t="shared" si="23"/>
        <v>89</v>
      </c>
      <c r="E98" s="61" t="s">
        <v>247</v>
      </c>
      <c r="F98" s="62"/>
      <c r="G98" s="63">
        <v>939</v>
      </c>
      <c r="I98">
        <f t="shared" si="16"/>
        <v>0.0019149001254167813</v>
      </c>
      <c r="K98" s="18">
        <v>804306</v>
      </c>
      <c r="M98">
        <f t="shared" si="17"/>
        <v>0.0011426553586634588</v>
      </c>
      <c r="O98">
        <f t="shared" si="18"/>
        <v>0.0030575554840802403</v>
      </c>
      <c r="Q98">
        <f t="shared" si="19"/>
        <v>0.0015287777420401201</v>
      </c>
      <c r="S98" s="48">
        <f t="shared" si="20"/>
        <v>2255.087817061445</v>
      </c>
      <c r="U98" s="7">
        <f t="shared" si="21"/>
        <v>1127.5439085307225</v>
      </c>
      <c r="V98" s="7"/>
      <c r="W98" s="7">
        <f t="shared" si="22"/>
        <v>1127.5439085307225</v>
      </c>
    </row>
    <row r="99" spans="4:23" ht="12.75">
      <c r="D99" s="3">
        <f t="shared" si="23"/>
        <v>90</v>
      </c>
      <c r="E99" s="61" t="s">
        <v>248</v>
      </c>
      <c r="F99" s="62"/>
      <c r="G99" s="63">
        <v>823</v>
      </c>
      <c r="I99">
        <f t="shared" si="16"/>
        <v>0.0016783416434696604</v>
      </c>
      <c r="K99" s="18">
        <v>222961</v>
      </c>
      <c r="M99">
        <f t="shared" si="17"/>
        <v>0.00031675454543788484</v>
      </c>
      <c r="O99">
        <f t="shared" si="18"/>
        <v>0.0019950961889075454</v>
      </c>
      <c r="Q99">
        <f t="shared" si="19"/>
        <v>0.0009975480944537727</v>
      </c>
      <c r="S99" s="48">
        <f t="shared" si="20"/>
        <v>1471.4752137440046</v>
      </c>
      <c r="U99" s="7">
        <f t="shared" si="21"/>
        <v>735.7376068720023</v>
      </c>
      <c r="V99" s="7"/>
      <c r="W99" s="7">
        <f t="shared" si="22"/>
        <v>735.7376068720023</v>
      </c>
    </row>
    <row r="100" spans="4:23" ht="12.75">
      <c r="D100" s="3">
        <f t="shared" si="23"/>
        <v>91</v>
      </c>
      <c r="E100" s="61" t="s">
        <v>249</v>
      </c>
      <c r="F100" s="62"/>
      <c r="G100" s="63">
        <v>1169</v>
      </c>
      <c r="I100">
        <f t="shared" si="16"/>
        <v>0.002383938494794694</v>
      </c>
      <c r="K100" s="18">
        <v>991593</v>
      </c>
      <c r="M100">
        <f t="shared" si="17"/>
        <v>0.001408728835869899</v>
      </c>
      <c r="O100">
        <f t="shared" si="18"/>
        <v>0.003792667330664593</v>
      </c>
      <c r="Q100">
        <f t="shared" si="19"/>
        <v>0.0018963336653322965</v>
      </c>
      <c r="S100" s="48">
        <f t="shared" si="20"/>
        <v>2797.2666190623477</v>
      </c>
      <c r="U100" s="7">
        <f t="shared" si="21"/>
        <v>1398.6333095311738</v>
      </c>
      <c r="V100" s="7"/>
      <c r="W100" s="7">
        <f t="shared" si="22"/>
        <v>1398.6333095311738</v>
      </c>
    </row>
    <row r="101" spans="4:23" ht="12.75">
      <c r="D101" s="3">
        <f t="shared" si="23"/>
        <v>92</v>
      </c>
      <c r="E101" s="61" t="s">
        <v>250</v>
      </c>
      <c r="F101" s="62"/>
      <c r="G101" s="63">
        <v>1855</v>
      </c>
      <c r="I101">
        <f t="shared" si="16"/>
        <v>0.0037828964138957714</v>
      </c>
      <c r="K101" s="18">
        <v>1490304</v>
      </c>
      <c r="M101">
        <f t="shared" si="17"/>
        <v>0.0021172338035991118</v>
      </c>
      <c r="O101">
        <f t="shared" si="18"/>
        <v>0.005900130217494883</v>
      </c>
      <c r="Q101">
        <f t="shared" si="19"/>
        <v>0.0029500651087474416</v>
      </c>
      <c r="S101" s="48">
        <f t="shared" si="20"/>
        <v>4351.617441392481</v>
      </c>
      <c r="U101" s="7">
        <f t="shared" si="21"/>
        <v>2175.8087206962405</v>
      </c>
      <c r="V101" s="7"/>
      <c r="W101" s="7">
        <f t="shared" si="22"/>
        <v>2175.8087206962405</v>
      </c>
    </row>
    <row r="102" spans="4:23" ht="12.75">
      <c r="D102" s="3">
        <f t="shared" si="23"/>
        <v>93</v>
      </c>
      <c r="E102" s="61" t="s">
        <v>251</v>
      </c>
      <c r="F102" s="62"/>
      <c r="G102" s="63">
        <v>0</v>
      </c>
      <c r="I102">
        <f t="shared" si="16"/>
        <v>0</v>
      </c>
      <c r="K102" s="18">
        <v>67971</v>
      </c>
      <c r="M102">
        <f t="shared" si="17"/>
        <v>9.656452567022246E-05</v>
      </c>
      <c r="O102">
        <f t="shared" si="18"/>
        <v>9.656452567022246E-05</v>
      </c>
      <c r="Q102">
        <f t="shared" si="19"/>
        <v>4.828226283511123E-05</v>
      </c>
      <c r="S102" s="48">
        <f t="shared" si="20"/>
        <v>71.2207796499699</v>
      </c>
      <c r="U102" s="7">
        <f t="shared" si="21"/>
        <v>35.61038982498495</v>
      </c>
      <c r="V102" s="7"/>
      <c r="W102" s="7">
        <f t="shared" si="22"/>
        <v>35.61038982498495</v>
      </c>
    </row>
    <row r="103" spans="4:23" ht="12.75">
      <c r="D103" s="3">
        <f t="shared" si="23"/>
        <v>94</v>
      </c>
      <c r="E103" s="61" t="s">
        <v>252</v>
      </c>
      <c r="F103" s="62"/>
      <c r="G103" s="63">
        <v>4497</v>
      </c>
      <c r="I103">
        <f t="shared" si="16"/>
        <v>0.00917071976996727</v>
      </c>
      <c r="K103" s="18">
        <v>6241303</v>
      </c>
      <c r="M103">
        <f t="shared" si="17"/>
        <v>0.008866847093012262</v>
      </c>
      <c r="O103">
        <f t="shared" si="18"/>
        <v>0.018037566862979533</v>
      </c>
      <c r="Q103">
        <f t="shared" si="19"/>
        <v>0.009018783431489766</v>
      </c>
      <c r="S103" s="48">
        <f t="shared" si="20"/>
        <v>13303.535289523103</v>
      </c>
      <c r="U103" s="7">
        <f t="shared" si="21"/>
        <v>6651.767644761551</v>
      </c>
      <c r="V103" s="7"/>
      <c r="W103" s="7">
        <f t="shared" si="22"/>
        <v>6651.767644761551</v>
      </c>
    </row>
    <row r="104" spans="4:23" ht="12.75">
      <c r="D104" s="3">
        <f t="shared" si="23"/>
        <v>95</v>
      </c>
      <c r="E104" s="61" t="s">
        <v>253</v>
      </c>
      <c r="F104" s="62"/>
      <c r="G104" s="63">
        <v>899</v>
      </c>
      <c r="I104">
        <f t="shared" si="16"/>
        <v>0.001833328235090188</v>
      </c>
      <c r="K104" s="18">
        <v>442966</v>
      </c>
      <c r="M104">
        <f t="shared" si="17"/>
        <v>0.0006293095831757038</v>
      </c>
      <c r="O104">
        <f t="shared" si="18"/>
        <v>0.002462637818265892</v>
      </c>
      <c r="Q104">
        <f t="shared" si="19"/>
        <v>0.001231318909132946</v>
      </c>
      <c r="S104" s="48">
        <f t="shared" si="20"/>
        <v>1816.3086723107353</v>
      </c>
      <c r="U104" s="7">
        <f t="shared" si="21"/>
        <v>908.1543361553677</v>
      </c>
      <c r="V104" s="7"/>
      <c r="W104" s="7">
        <f t="shared" si="22"/>
        <v>908.1543361553677</v>
      </c>
    </row>
    <row r="105" spans="4:23" ht="12.75">
      <c r="D105" s="3">
        <f t="shared" si="23"/>
        <v>96</v>
      </c>
      <c r="E105" s="61" t="s">
        <v>254</v>
      </c>
      <c r="F105" s="62"/>
      <c r="G105" s="63">
        <v>2273</v>
      </c>
      <c r="I105">
        <f t="shared" si="16"/>
        <v>0.004635322667808673</v>
      </c>
      <c r="K105" s="18">
        <v>4573953</v>
      </c>
      <c r="M105">
        <f t="shared" si="17"/>
        <v>0.006498088918551898</v>
      </c>
      <c r="O105">
        <f t="shared" si="18"/>
        <v>0.01113341158636057</v>
      </c>
      <c r="Q105">
        <f t="shared" si="19"/>
        <v>0.005566705793180285</v>
      </c>
      <c r="S105" s="48">
        <f t="shared" si="20"/>
        <v>8211.403181873893</v>
      </c>
      <c r="U105" s="7">
        <f t="shared" si="21"/>
        <v>4105.701590936947</v>
      </c>
      <c r="V105" s="7"/>
      <c r="W105" s="7">
        <f t="shared" si="22"/>
        <v>4105.701590936947</v>
      </c>
    </row>
    <row r="106" spans="4:23" ht="12.75">
      <c r="D106" s="3">
        <f t="shared" si="23"/>
        <v>97</v>
      </c>
      <c r="E106" s="61" t="s">
        <v>255</v>
      </c>
      <c r="F106" s="62"/>
      <c r="G106" s="63">
        <v>0</v>
      </c>
      <c r="I106">
        <f aca="true" t="shared" si="24" ref="I106:I138">+G106/$G$140</f>
        <v>0</v>
      </c>
      <c r="K106" s="18">
        <v>0</v>
      </c>
      <c r="M106">
        <f aca="true" t="shared" si="25" ref="M106:M138">+K106/$K$140</f>
        <v>0</v>
      </c>
      <c r="O106">
        <f aca="true" t="shared" si="26" ref="O106:O138">+I106+M106</f>
        <v>0</v>
      </c>
      <c r="Q106">
        <f aca="true" t="shared" si="27" ref="Q106:Q138">+O106/2</f>
        <v>0</v>
      </c>
      <c r="S106" s="48">
        <f aca="true" t="shared" si="28" ref="S106:S138">+Q106*$G$4</f>
        <v>0</v>
      </c>
      <c r="U106" s="7">
        <f aca="true" t="shared" si="29" ref="U106:U138">+S106/2</f>
        <v>0</v>
      </c>
      <c r="V106" s="7"/>
      <c r="W106" s="7">
        <f aca="true" t="shared" si="30" ref="W106:W138">+U106</f>
        <v>0</v>
      </c>
    </row>
    <row r="107" spans="4:23" ht="12.75">
      <c r="D107" s="3">
        <f aca="true" t="shared" si="31" ref="D107:D140">1+D106</f>
        <v>98</v>
      </c>
      <c r="E107" s="61" t="s">
        <v>256</v>
      </c>
      <c r="F107" s="62"/>
      <c r="G107" s="63">
        <v>0</v>
      </c>
      <c r="I107">
        <f t="shared" si="24"/>
        <v>0</v>
      </c>
      <c r="K107" s="18">
        <v>125317</v>
      </c>
      <c r="M107">
        <f t="shared" si="25"/>
        <v>0.00017803440678252884</v>
      </c>
      <c r="O107">
        <f t="shared" si="26"/>
        <v>0.00017803440678252884</v>
      </c>
      <c r="Q107">
        <f t="shared" si="27"/>
        <v>8.901720339126442E-05</v>
      </c>
      <c r="S107" s="48">
        <f t="shared" si="28"/>
        <v>131.30856458482702</v>
      </c>
      <c r="U107" s="7">
        <f t="shared" si="29"/>
        <v>65.65428229241351</v>
      </c>
      <c r="V107" s="7"/>
      <c r="W107" s="7">
        <f t="shared" si="30"/>
        <v>65.65428229241351</v>
      </c>
    </row>
    <row r="108" spans="4:23" ht="12.75">
      <c r="D108" s="3">
        <f t="shared" si="31"/>
        <v>99</v>
      </c>
      <c r="E108" s="61" t="s">
        <v>257</v>
      </c>
      <c r="F108" s="62"/>
      <c r="G108" s="63">
        <v>1900</v>
      </c>
      <c r="I108">
        <f t="shared" si="24"/>
        <v>0.003874664790513189</v>
      </c>
      <c r="K108" s="18">
        <v>1613101</v>
      </c>
      <c r="M108">
        <f t="shared" si="25"/>
        <v>0.0022916881158606102</v>
      </c>
      <c r="O108">
        <f t="shared" si="26"/>
        <v>0.006166352906373799</v>
      </c>
      <c r="Q108">
        <f t="shared" si="27"/>
        <v>0.0030831764531868994</v>
      </c>
      <c r="S108" s="48">
        <f t="shared" si="28"/>
        <v>4547.96892068437</v>
      </c>
      <c r="U108" s="7">
        <f t="shared" si="29"/>
        <v>2273.984460342185</v>
      </c>
      <c r="V108" s="7"/>
      <c r="W108" s="7">
        <f t="shared" si="30"/>
        <v>2273.984460342185</v>
      </c>
    </row>
    <row r="109" spans="4:23" ht="12.75">
      <c r="D109" s="3">
        <f t="shared" si="31"/>
        <v>100</v>
      </c>
      <c r="E109" s="61" t="s">
        <v>258</v>
      </c>
      <c r="F109" s="62"/>
      <c r="G109" s="63">
        <v>1910</v>
      </c>
      <c r="I109">
        <f t="shared" si="24"/>
        <v>0.0038950577630948377</v>
      </c>
      <c r="K109" s="18">
        <v>1432645</v>
      </c>
      <c r="M109">
        <f t="shared" si="25"/>
        <v>0.0020353192520165342</v>
      </c>
      <c r="O109">
        <f t="shared" si="26"/>
        <v>0.005930377015111372</v>
      </c>
      <c r="Q109">
        <f t="shared" si="27"/>
        <v>0.002965188507555686</v>
      </c>
      <c r="S109" s="48">
        <f t="shared" si="28"/>
        <v>4373.925845987332</v>
      </c>
      <c r="U109" s="7">
        <f t="shared" si="29"/>
        <v>2186.962922993666</v>
      </c>
      <c r="V109" s="7"/>
      <c r="W109" s="7">
        <f t="shared" si="30"/>
        <v>2186.962922993666</v>
      </c>
    </row>
    <row r="110" spans="4:23" ht="12.75">
      <c r="D110" s="3">
        <f t="shared" si="31"/>
        <v>101</v>
      </c>
      <c r="E110" s="61" t="s">
        <v>259</v>
      </c>
      <c r="F110" s="62"/>
      <c r="G110" s="63">
        <v>0</v>
      </c>
      <c r="I110">
        <f t="shared" si="24"/>
        <v>0</v>
      </c>
      <c r="K110" s="18">
        <v>147876</v>
      </c>
      <c r="M110">
        <f t="shared" si="25"/>
        <v>0.00021008335610789625</v>
      </c>
      <c r="O110">
        <f t="shared" si="26"/>
        <v>0.00021008335610789625</v>
      </c>
      <c r="Q110">
        <f t="shared" si="27"/>
        <v>0.00010504167805394813</v>
      </c>
      <c r="S110" s="48">
        <f t="shared" si="28"/>
        <v>154.94613896395444</v>
      </c>
      <c r="U110" s="7">
        <f t="shared" si="29"/>
        <v>77.47306948197722</v>
      </c>
      <c r="V110" s="7"/>
      <c r="W110" s="7">
        <f t="shared" si="30"/>
        <v>77.47306948197722</v>
      </c>
    </row>
    <row r="111" spans="4:23" ht="12.75">
      <c r="D111" s="3">
        <f t="shared" si="31"/>
        <v>102</v>
      </c>
      <c r="E111" s="61" t="s">
        <v>260</v>
      </c>
      <c r="F111" s="62"/>
      <c r="G111" s="63">
        <v>0</v>
      </c>
      <c r="I111">
        <f t="shared" si="24"/>
        <v>0</v>
      </c>
      <c r="K111" s="18">
        <v>182307</v>
      </c>
      <c r="M111">
        <f t="shared" si="25"/>
        <v>0.00025899852851011824</v>
      </c>
      <c r="O111">
        <f t="shared" si="26"/>
        <v>0.00025899852851011824</v>
      </c>
      <c r="Q111">
        <f t="shared" si="27"/>
        <v>0.00012949926425505912</v>
      </c>
      <c r="S111" s="48">
        <f t="shared" si="28"/>
        <v>191.02332870852368</v>
      </c>
      <c r="U111" s="7">
        <f t="shared" si="29"/>
        <v>95.51166435426184</v>
      </c>
      <c r="V111" s="7"/>
      <c r="W111" s="7">
        <f t="shared" si="30"/>
        <v>95.51166435426184</v>
      </c>
    </row>
    <row r="112" spans="4:23" ht="12.75">
      <c r="D112" s="3">
        <f t="shared" si="31"/>
        <v>103</v>
      </c>
      <c r="E112" s="61" t="s">
        <v>261</v>
      </c>
      <c r="F112" s="62"/>
      <c r="G112" s="63">
        <v>796</v>
      </c>
      <c r="I112">
        <f t="shared" si="24"/>
        <v>0.0016232806174992097</v>
      </c>
      <c r="K112" s="18">
        <v>488948</v>
      </c>
      <c r="M112">
        <f t="shared" si="25"/>
        <v>0.0006946349428050777</v>
      </c>
      <c r="O112">
        <f t="shared" si="26"/>
        <v>0.0023179155603042876</v>
      </c>
      <c r="Q112">
        <f t="shared" si="27"/>
        <v>0.0011589577801521438</v>
      </c>
      <c r="S112" s="48">
        <f t="shared" si="28"/>
        <v>1709.569349840186</v>
      </c>
      <c r="U112" s="7">
        <f t="shared" si="29"/>
        <v>854.784674920093</v>
      </c>
      <c r="V112" s="7"/>
      <c r="W112" s="7">
        <f t="shared" si="30"/>
        <v>854.784674920093</v>
      </c>
    </row>
    <row r="113" spans="4:23" ht="12.75">
      <c r="D113" s="3">
        <f t="shared" si="31"/>
        <v>104</v>
      </c>
      <c r="E113" s="61" t="s">
        <v>262</v>
      </c>
      <c r="F113" s="62"/>
      <c r="G113" s="63">
        <v>1047</v>
      </c>
      <c r="I113">
        <f t="shared" si="24"/>
        <v>0.002135144229298584</v>
      </c>
      <c r="K113" s="18">
        <v>708455</v>
      </c>
      <c r="M113">
        <f t="shared" si="25"/>
        <v>0.0010064824856732644</v>
      </c>
      <c r="O113">
        <f t="shared" si="26"/>
        <v>0.003141626714971848</v>
      </c>
      <c r="Q113">
        <f t="shared" si="27"/>
        <v>0.001570813357485924</v>
      </c>
      <c r="S113" s="48">
        <f t="shared" si="28"/>
        <v>2317.0942171206266</v>
      </c>
      <c r="U113" s="7">
        <f t="shared" si="29"/>
        <v>1158.5471085603133</v>
      </c>
      <c r="V113" s="7"/>
      <c r="W113" s="7">
        <f t="shared" si="30"/>
        <v>1158.5471085603133</v>
      </c>
    </row>
    <row r="114" spans="4:23" ht="12.75">
      <c r="D114" s="3">
        <f t="shared" si="31"/>
        <v>105</v>
      </c>
      <c r="E114" s="61" t="s">
        <v>263</v>
      </c>
      <c r="F114" s="62"/>
      <c r="G114" s="63">
        <v>3306</v>
      </c>
      <c r="I114">
        <f t="shared" si="24"/>
        <v>0.006741916735492949</v>
      </c>
      <c r="K114" s="18">
        <v>2972690</v>
      </c>
      <c r="M114">
        <f t="shared" si="25"/>
        <v>0.004223218722905557</v>
      </c>
      <c r="O114">
        <f t="shared" si="26"/>
        <v>0.010965135458398508</v>
      </c>
      <c r="Q114">
        <f t="shared" si="27"/>
        <v>0.005482567729199254</v>
      </c>
      <c r="S114" s="48">
        <f t="shared" si="28"/>
        <v>8087.291796799986</v>
      </c>
      <c r="U114" s="7">
        <f t="shared" si="29"/>
        <v>4043.645898399993</v>
      </c>
      <c r="V114" s="7"/>
      <c r="W114" s="7">
        <f t="shared" si="30"/>
        <v>4043.645898399993</v>
      </c>
    </row>
    <row r="115" spans="4:23" ht="12.75">
      <c r="D115" s="3">
        <f t="shared" si="31"/>
        <v>106</v>
      </c>
      <c r="E115" s="61" t="s">
        <v>264</v>
      </c>
      <c r="F115" s="62"/>
      <c r="G115" s="63">
        <v>0</v>
      </c>
      <c r="I115">
        <f t="shared" si="24"/>
        <v>0</v>
      </c>
      <c r="K115" s="18">
        <v>715113</v>
      </c>
      <c r="M115">
        <f t="shared" si="25"/>
        <v>0.0010159413227054156</v>
      </c>
      <c r="O115">
        <f t="shared" si="26"/>
        <v>0.0010159413227054156</v>
      </c>
      <c r="Q115">
        <f t="shared" si="27"/>
        <v>0.0005079706613527078</v>
      </c>
      <c r="S115" s="48">
        <f t="shared" si="28"/>
        <v>749.3034587960884</v>
      </c>
      <c r="U115" s="7">
        <f t="shared" si="29"/>
        <v>374.6517293980442</v>
      </c>
      <c r="V115" s="7"/>
      <c r="W115" s="7">
        <f t="shared" si="30"/>
        <v>374.6517293980442</v>
      </c>
    </row>
    <row r="116" spans="4:23" ht="12.75">
      <c r="D116" s="3">
        <f t="shared" si="31"/>
        <v>107</v>
      </c>
      <c r="E116" s="61" t="s">
        <v>265</v>
      </c>
      <c r="F116" s="62"/>
      <c r="G116" s="63">
        <v>4512</v>
      </c>
      <c r="I116">
        <f t="shared" si="24"/>
        <v>0.009201309228839742</v>
      </c>
      <c r="K116" s="18">
        <v>3554471</v>
      </c>
      <c r="M116">
        <f t="shared" si="25"/>
        <v>0.005049738949310166</v>
      </c>
      <c r="O116">
        <f t="shared" si="26"/>
        <v>0.014251048178149907</v>
      </c>
      <c r="Q116">
        <f t="shared" si="27"/>
        <v>0.007125524089074953</v>
      </c>
      <c r="S116" s="48">
        <f t="shared" si="28"/>
        <v>10510.803579601752</v>
      </c>
      <c r="U116" s="7">
        <f t="shared" si="29"/>
        <v>5255.401789800876</v>
      </c>
      <c r="V116" s="7"/>
      <c r="W116" s="7">
        <f t="shared" si="30"/>
        <v>5255.401789800876</v>
      </c>
    </row>
    <row r="117" spans="4:23" ht="12.75">
      <c r="D117" s="3">
        <f t="shared" si="31"/>
        <v>108</v>
      </c>
      <c r="E117" s="61" t="s">
        <v>266</v>
      </c>
      <c r="F117" s="62"/>
      <c r="G117" s="63">
        <v>0</v>
      </c>
      <c r="I117">
        <f t="shared" si="24"/>
        <v>0</v>
      </c>
      <c r="K117" s="18">
        <v>316899</v>
      </c>
      <c r="M117">
        <f t="shared" si="25"/>
        <v>0.0004502096720714397</v>
      </c>
      <c r="O117">
        <f t="shared" si="26"/>
        <v>0.0004502096720714397</v>
      </c>
      <c r="Q117">
        <f t="shared" si="27"/>
        <v>0.00022510483603571985</v>
      </c>
      <c r="S117" s="48">
        <f t="shared" si="28"/>
        <v>332.05034279760207</v>
      </c>
      <c r="U117" s="7">
        <f t="shared" si="29"/>
        <v>166.02517139880104</v>
      </c>
      <c r="V117" s="7"/>
      <c r="W117" s="7">
        <f t="shared" si="30"/>
        <v>166.02517139880104</v>
      </c>
    </row>
    <row r="118" spans="4:23" ht="12.75">
      <c r="D118" s="3">
        <f t="shared" si="31"/>
        <v>109</v>
      </c>
      <c r="E118" s="61" t="s">
        <v>267</v>
      </c>
      <c r="F118" s="62"/>
      <c r="G118" s="63">
        <v>1784</v>
      </c>
      <c r="I118">
        <f t="shared" si="24"/>
        <v>0.003638106308566068</v>
      </c>
      <c r="K118" s="18">
        <v>1918208</v>
      </c>
      <c r="M118">
        <f t="shared" si="25"/>
        <v>0.0027251452186495134</v>
      </c>
      <c r="O118">
        <f t="shared" si="26"/>
        <v>0.006363251527215581</v>
      </c>
      <c r="Q118">
        <f t="shared" si="27"/>
        <v>0.0031816257636077907</v>
      </c>
      <c r="S118" s="48">
        <f t="shared" si="28"/>
        <v>4693.190710891743</v>
      </c>
      <c r="U118" s="7">
        <f t="shared" si="29"/>
        <v>2346.5953554458715</v>
      </c>
      <c r="V118" s="7"/>
      <c r="W118" s="7">
        <f t="shared" si="30"/>
        <v>2346.5953554458715</v>
      </c>
    </row>
    <row r="119" spans="4:23" ht="12.75">
      <c r="D119" s="3">
        <f t="shared" si="31"/>
        <v>110</v>
      </c>
      <c r="E119" s="61" t="s">
        <v>268</v>
      </c>
      <c r="F119" s="62"/>
      <c r="G119" s="63">
        <v>0</v>
      </c>
      <c r="I119">
        <f t="shared" si="24"/>
        <v>0</v>
      </c>
      <c r="K119" s="18">
        <v>276036</v>
      </c>
      <c r="M119">
        <f t="shared" si="25"/>
        <v>0.0003921567346060162</v>
      </c>
      <c r="O119">
        <f t="shared" si="26"/>
        <v>0.0003921567346060162</v>
      </c>
      <c r="Q119">
        <f t="shared" si="27"/>
        <v>0.0001960783673030081</v>
      </c>
      <c r="S119" s="48">
        <f t="shared" si="28"/>
        <v>289.2336309817288</v>
      </c>
      <c r="U119" s="7">
        <f t="shared" si="29"/>
        <v>144.6168154908644</v>
      </c>
      <c r="V119" s="7"/>
      <c r="W119" s="7">
        <f t="shared" si="30"/>
        <v>144.6168154908644</v>
      </c>
    </row>
    <row r="120" spans="4:23" ht="12.75">
      <c r="D120" s="3">
        <f t="shared" si="31"/>
        <v>111</v>
      </c>
      <c r="E120" s="61" t="s">
        <v>269</v>
      </c>
      <c r="F120" s="62"/>
      <c r="G120" s="63">
        <v>886</v>
      </c>
      <c r="I120">
        <f t="shared" si="24"/>
        <v>0.001806817370734045</v>
      </c>
      <c r="K120" s="18">
        <v>844691</v>
      </c>
      <c r="M120">
        <f t="shared" si="25"/>
        <v>0.0012000292147078294</v>
      </c>
      <c r="O120">
        <f t="shared" si="26"/>
        <v>0.0030068465854418743</v>
      </c>
      <c r="Q120">
        <f t="shared" si="27"/>
        <v>0.0015034232927209372</v>
      </c>
      <c r="S120" s="48">
        <f t="shared" si="28"/>
        <v>2217.687671706313</v>
      </c>
      <c r="U120" s="7">
        <f t="shared" si="29"/>
        <v>1108.8438358531564</v>
      </c>
      <c r="V120" s="7"/>
      <c r="W120" s="7">
        <f t="shared" si="30"/>
        <v>1108.8438358531564</v>
      </c>
    </row>
    <row r="121" spans="4:23" ht="12.75">
      <c r="D121" s="3">
        <f t="shared" si="31"/>
        <v>112</v>
      </c>
      <c r="E121" s="61" t="s">
        <v>270</v>
      </c>
      <c r="F121" s="62"/>
      <c r="G121" s="63">
        <v>589</v>
      </c>
      <c r="I121">
        <f t="shared" si="24"/>
        <v>0.0012011460850590886</v>
      </c>
      <c r="K121" s="18">
        <v>362858</v>
      </c>
      <c r="M121">
        <f t="shared" si="25"/>
        <v>0.000515502356234947</v>
      </c>
      <c r="O121">
        <f t="shared" si="26"/>
        <v>0.0017166484412940355</v>
      </c>
      <c r="Q121">
        <f t="shared" si="27"/>
        <v>0.0008583242206470177</v>
      </c>
      <c r="S121" s="48">
        <f t="shared" si="28"/>
        <v>1266.1071912826508</v>
      </c>
      <c r="U121" s="7">
        <f t="shared" si="29"/>
        <v>633.0535956413254</v>
      </c>
      <c r="V121" s="7"/>
      <c r="W121" s="7">
        <f t="shared" si="30"/>
        <v>633.0535956413254</v>
      </c>
    </row>
    <row r="122" spans="4:23" ht="12.75">
      <c r="D122" s="3">
        <f t="shared" si="31"/>
        <v>113</v>
      </c>
      <c r="E122" s="61" t="s">
        <v>271</v>
      </c>
      <c r="F122" s="62"/>
      <c r="G122" s="63">
        <v>1323</v>
      </c>
      <c r="I122">
        <f t="shared" si="24"/>
        <v>0.0026979902725520785</v>
      </c>
      <c r="K122" s="18">
        <v>1211611</v>
      </c>
      <c r="M122">
        <f t="shared" si="25"/>
        <v>0.0017213023423492946</v>
      </c>
      <c r="O122">
        <f t="shared" si="26"/>
        <v>0.004419292614901373</v>
      </c>
      <c r="Q122">
        <f t="shared" si="27"/>
        <v>0.0022096463074506864</v>
      </c>
      <c r="S122" s="48">
        <f t="shared" si="28"/>
        <v>3259.431590950048</v>
      </c>
      <c r="U122" s="7">
        <f t="shared" si="29"/>
        <v>1629.715795475024</v>
      </c>
      <c r="V122" s="7"/>
      <c r="W122" s="7">
        <f t="shared" si="30"/>
        <v>1629.715795475024</v>
      </c>
    </row>
    <row r="123" spans="4:23" ht="12.75">
      <c r="D123" s="3">
        <f t="shared" si="31"/>
        <v>114</v>
      </c>
      <c r="E123" s="61" t="s">
        <v>272</v>
      </c>
      <c r="F123" s="62"/>
      <c r="G123" s="63">
        <v>1823</v>
      </c>
      <c r="I123">
        <f t="shared" si="24"/>
        <v>0.0037176389016344968</v>
      </c>
      <c r="K123" s="18">
        <v>1770794</v>
      </c>
      <c r="M123">
        <f t="shared" si="25"/>
        <v>0.0025157182132038063</v>
      </c>
      <c r="O123">
        <f t="shared" si="26"/>
        <v>0.006233357114838303</v>
      </c>
      <c r="Q123">
        <f t="shared" si="27"/>
        <v>0.0031166785574191515</v>
      </c>
      <c r="S123" s="48">
        <f t="shared" si="28"/>
        <v>4597.387606620531</v>
      </c>
      <c r="U123" s="7">
        <f t="shared" si="29"/>
        <v>2298.6938033102656</v>
      </c>
      <c r="V123" s="7"/>
      <c r="W123" s="7">
        <f t="shared" si="30"/>
        <v>2298.6938033102656</v>
      </c>
    </row>
    <row r="124" spans="4:23" ht="12.75">
      <c r="D124" s="3">
        <f t="shared" si="31"/>
        <v>115</v>
      </c>
      <c r="E124" s="61" t="s">
        <v>273</v>
      </c>
      <c r="F124" s="62"/>
      <c r="G124" s="63">
        <v>1914</v>
      </c>
      <c r="I124">
        <f t="shared" si="24"/>
        <v>0.003903214952127497</v>
      </c>
      <c r="K124" s="18">
        <v>1495156</v>
      </c>
      <c r="M124">
        <f t="shared" si="25"/>
        <v>0.0021241269062245243</v>
      </c>
      <c r="O124">
        <f t="shared" si="26"/>
        <v>0.006027341858352022</v>
      </c>
      <c r="Q124">
        <f t="shared" si="27"/>
        <v>0.003013670929176011</v>
      </c>
      <c r="S124" s="48">
        <f t="shared" si="28"/>
        <v>4445.441878260101</v>
      </c>
      <c r="U124" s="7">
        <f t="shared" si="29"/>
        <v>2222.7209391300503</v>
      </c>
      <c r="V124" s="7"/>
      <c r="W124" s="7">
        <f t="shared" si="30"/>
        <v>2222.7209391300503</v>
      </c>
    </row>
    <row r="125" spans="4:23" ht="12.75">
      <c r="D125" s="3">
        <f t="shared" si="31"/>
        <v>116</v>
      </c>
      <c r="E125" s="61" t="s">
        <v>274</v>
      </c>
      <c r="F125" s="62"/>
      <c r="G125" s="63">
        <v>963</v>
      </c>
      <c r="I125">
        <f t="shared" si="24"/>
        <v>0.0019638432596127374</v>
      </c>
      <c r="K125" s="18">
        <v>698986</v>
      </c>
      <c r="M125">
        <f t="shared" si="25"/>
        <v>0.0009930301384432497</v>
      </c>
      <c r="O125">
        <f t="shared" si="26"/>
        <v>0.002956873398055987</v>
      </c>
      <c r="Q125">
        <f t="shared" si="27"/>
        <v>0.0014784366990279935</v>
      </c>
      <c r="S125" s="48">
        <f t="shared" si="28"/>
        <v>2180.830147242601</v>
      </c>
      <c r="U125" s="7">
        <f t="shared" si="29"/>
        <v>1090.4150736213005</v>
      </c>
      <c r="V125" s="7"/>
      <c r="W125" s="7">
        <f t="shared" si="30"/>
        <v>1090.4150736213005</v>
      </c>
    </row>
    <row r="126" spans="4:23" ht="12.75">
      <c r="D126" s="3">
        <f t="shared" si="31"/>
        <v>117</v>
      </c>
      <c r="E126" s="61" t="s">
        <v>275</v>
      </c>
      <c r="F126" s="62"/>
      <c r="G126" s="63">
        <v>405</v>
      </c>
      <c r="I126">
        <f t="shared" si="24"/>
        <v>0.0008259153895567588</v>
      </c>
      <c r="K126" s="18">
        <v>409811</v>
      </c>
      <c r="M126">
        <f t="shared" si="25"/>
        <v>0.0005822071887928607</v>
      </c>
      <c r="O126">
        <f t="shared" si="26"/>
        <v>0.0014081225783496194</v>
      </c>
      <c r="Q126">
        <f t="shared" si="27"/>
        <v>0.0007040612891748097</v>
      </c>
      <c r="S126" s="48">
        <f t="shared" si="28"/>
        <v>1038.5551751714484</v>
      </c>
      <c r="U126" s="7">
        <f t="shared" si="29"/>
        <v>519.2775875857242</v>
      </c>
      <c r="V126" s="7"/>
      <c r="W126" s="7">
        <f t="shared" si="30"/>
        <v>519.2775875857242</v>
      </c>
    </row>
    <row r="127" spans="4:23" ht="12.75">
      <c r="D127" s="3">
        <f t="shared" si="31"/>
        <v>118</v>
      </c>
      <c r="E127" s="61" t="s">
        <v>276</v>
      </c>
      <c r="F127" s="62"/>
      <c r="G127" s="63">
        <v>476</v>
      </c>
      <c r="I127">
        <f t="shared" si="24"/>
        <v>0.0009707054948864621</v>
      </c>
      <c r="K127" s="18">
        <v>487589</v>
      </c>
      <c r="M127">
        <f t="shared" si="25"/>
        <v>0.0006927042489740933</v>
      </c>
      <c r="O127">
        <f t="shared" si="26"/>
        <v>0.0016634097438605554</v>
      </c>
      <c r="Q127">
        <f t="shared" si="27"/>
        <v>0.0008317048719302777</v>
      </c>
      <c r="S127" s="48">
        <f t="shared" si="28"/>
        <v>1226.8412029453773</v>
      </c>
      <c r="U127" s="7">
        <f t="shared" si="29"/>
        <v>613.4206014726886</v>
      </c>
      <c r="V127" s="7"/>
      <c r="W127" s="7">
        <f t="shared" si="30"/>
        <v>613.4206014726886</v>
      </c>
    </row>
    <row r="128" spans="4:23" ht="12.75">
      <c r="D128" s="3">
        <f t="shared" si="31"/>
        <v>119</v>
      </c>
      <c r="E128" s="61" t="s">
        <v>277</v>
      </c>
      <c r="F128" s="62"/>
      <c r="G128" s="63">
        <v>0</v>
      </c>
      <c r="I128">
        <f t="shared" si="24"/>
        <v>0</v>
      </c>
      <c r="K128" s="18">
        <v>291411</v>
      </c>
      <c r="M128">
        <f t="shared" si="25"/>
        <v>0.00041399957320158886</v>
      </c>
      <c r="O128">
        <f t="shared" si="26"/>
        <v>0.00041399957320158886</v>
      </c>
      <c r="Q128">
        <f t="shared" si="27"/>
        <v>0.00020699978660079443</v>
      </c>
      <c r="S128" s="48">
        <f t="shared" si="28"/>
        <v>305.34372921653903</v>
      </c>
      <c r="U128" s="7">
        <f t="shared" si="29"/>
        <v>152.67186460826952</v>
      </c>
      <c r="V128" s="7"/>
      <c r="W128" s="7">
        <f t="shared" si="30"/>
        <v>152.67186460826952</v>
      </c>
    </row>
    <row r="129" spans="4:23" ht="12.75">
      <c r="D129" s="3">
        <f t="shared" si="31"/>
        <v>120</v>
      </c>
      <c r="E129" s="61" t="s">
        <v>278</v>
      </c>
      <c r="F129" s="62"/>
      <c r="G129" s="63">
        <v>0</v>
      </c>
      <c r="I129">
        <f t="shared" si="24"/>
        <v>0</v>
      </c>
      <c r="K129" s="18">
        <v>339701</v>
      </c>
      <c r="M129">
        <f t="shared" si="25"/>
        <v>0.00048260384479704933</v>
      </c>
      <c r="O129">
        <f t="shared" si="26"/>
        <v>0.00048260384479704933</v>
      </c>
      <c r="Q129">
        <f t="shared" si="27"/>
        <v>0.00024130192239852467</v>
      </c>
      <c r="S129" s="48">
        <f t="shared" si="28"/>
        <v>355.94253531468456</v>
      </c>
      <c r="U129" s="7">
        <f t="shared" si="29"/>
        <v>177.97126765734228</v>
      </c>
      <c r="V129" s="7"/>
      <c r="W129" s="7">
        <f t="shared" si="30"/>
        <v>177.97126765734228</v>
      </c>
    </row>
    <row r="130" spans="4:23" ht="12.75">
      <c r="D130" s="3">
        <f t="shared" si="31"/>
        <v>121</v>
      </c>
      <c r="E130" s="61" t="s">
        <v>279</v>
      </c>
      <c r="F130" s="62"/>
      <c r="G130" s="63">
        <v>0</v>
      </c>
      <c r="I130">
        <f t="shared" si="24"/>
        <v>0</v>
      </c>
      <c r="K130" s="19">
        <v>71347</v>
      </c>
      <c r="M130">
        <f t="shared" si="25"/>
        <v>0.00010136071579046009</v>
      </c>
      <c r="O130">
        <f t="shared" si="26"/>
        <v>0.00010136071579046009</v>
      </c>
      <c r="Q130">
        <f t="shared" si="27"/>
        <v>5.068035789523004E-05</v>
      </c>
      <c r="S130" s="48">
        <f t="shared" si="28"/>
        <v>74.75819048839067</v>
      </c>
      <c r="U130" s="7">
        <f t="shared" si="29"/>
        <v>37.379095244195334</v>
      </c>
      <c r="V130" s="7"/>
      <c r="W130" s="7">
        <f t="shared" si="30"/>
        <v>37.379095244195334</v>
      </c>
    </row>
    <row r="131" spans="4:23" ht="12.75">
      <c r="D131" s="3">
        <f t="shared" si="31"/>
        <v>122</v>
      </c>
      <c r="E131" s="61" t="s">
        <v>280</v>
      </c>
      <c r="F131" s="62"/>
      <c r="G131" s="63">
        <v>1213</v>
      </c>
      <c r="I131">
        <f t="shared" si="24"/>
        <v>0.0024736675741539467</v>
      </c>
      <c r="K131" s="18">
        <v>4404299</v>
      </c>
      <c r="M131">
        <f t="shared" si="25"/>
        <v>0.006257066158285668</v>
      </c>
      <c r="O131">
        <f t="shared" si="26"/>
        <v>0.008730733732439615</v>
      </c>
      <c r="Q131">
        <f t="shared" si="27"/>
        <v>0.0043653668662198076</v>
      </c>
      <c r="S131" s="48">
        <f t="shared" si="28"/>
        <v>6439.317741425908</v>
      </c>
      <c r="U131" s="7">
        <f t="shared" si="29"/>
        <v>3219.658870712954</v>
      </c>
      <c r="V131" s="7"/>
      <c r="W131" s="7">
        <f t="shared" si="30"/>
        <v>3219.658870712954</v>
      </c>
    </row>
    <row r="132" spans="4:23" ht="12.75">
      <c r="D132" s="3">
        <f t="shared" si="31"/>
        <v>123</v>
      </c>
      <c r="E132" s="61" t="s">
        <v>281</v>
      </c>
      <c r="F132" s="62"/>
      <c r="G132" s="63">
        <v>5784</v>
      </c>
      <c r="I132">
        <f t="shared" si="24"/>
        <v>0.011795295341225413</v>
      </c>
      <c r="K132" s="18">
        <v>15137941</v>
      </c>
      <c r="M132">
        <f t="shared" si="25"/>
        <v>0.021506055410231026</v>
      </c>
      <c r="O132">
        <f t="shared" si="26"/>
        <v>0.03330135075145644</v>
      </c>
      <c r="Q132">
        <f t="shared" si="27"/>
        <v>0.01665067537572822</v>
      </c>
      <c r="S132" s="48">
        <f t="shared" si="28"/>
        <v>24561.27804133369</v>
      </c>
      <c r="U132" s="7">
        <f t="shared" si="29"/>
        <v>12280.639020666846</v>
      </c>
      <c r="V132" s="7"/>
      <c r="W132" s="7">
        <f t="shared" si="30"/>
        <v>12280.639020666846</v>
      </c>
    </row>
    <row r="133" spans="4:23" ht="12.75">
      <c r="D133" s="3">
        <f t="shared" si="31"/>
        <v>124</v>
      </c>
      <c r="E133" s="61" t="s">
        <v>282</v>
      </c>
      <c r="F133" s="62"/>
      <c r="G133" s="63">
        <v>1100</v>
      </c>
      <c r="I133">
        <f t="shared" si="24"/>
        <v>0.00224322698398132</v>
      </c>
      <c r="K133" s="18">
        <v>944830</v>
      </c>
      <c r="M133">
        <f t="shared" si="25"/>
        <v>0.0013422939310734916</v>
      </c>
      <c r="O133">
        <f t="shared" si="26"/>
        <v>0.0035855209150548115</v>
      </c>
      <c r="Q133">
        <f t="shared" si="27"/>
        <v>0.0017927604575274057</v>
      </c>
      <c r="S133" s="48">
        <f t="shared" si="28"/>
        <v>2644.486608815016</v>
      </c>
      <c r="U133" s="7">
        <f t="shared" si="29"/>
        <v>1322.243304407508</v>
      </c>
      <c r="V133" s="7"/>
      <c r="W133" s="7">
        <f t="shared" si="30"/>
        <v>1322.243304407508</v>
      </c>
    </row>
    <row r="134" spans="4:23" ht="12.75">
      <c r="D134" s="3">
        <f t="shared" si="31"/>
        <v>125</v>
      </c>
      <c r="E134" s="61" t="s">
        <v>283</v>
      </c>
      <c r="F134" s="62"/>
      <c r="G134" s="63">
        <v>0</v>
      </c>
      <c r="I134">
        <f t="shared" si="24"/>
        <v>0</v>
      </c>
      <c r="K134" s="18">
        <v>843576</v>
      </c>
      <c r="M134">
        <f t="shared" si="25"/>
        <v>0.0011984451649495165</v>
      </c>
      <c r="O134">
        <f t="shared" si="26"/>
        <v>0.0011984451649495165</v>
      </c>
      <c r="Q134">
        <f t="shared" si="27"/>
        <v>0.0005992225824747583</v>
      </c>
      <c r="S134" s="48">
        <f t="shared" si="28"/>
        <v>883.9084376278561</v>
      </c>
      <c r="U134" s="7">
        <f t="shared" si="29"/>
        <v>441.95421881392804</v>
      </c>
      <c r="V134" s="7"/>
      <c r="W134" s="7">
        <f t="shared" si="30"/>
        <v>441.95421881392804</v>
      </c>
    </row>
    <row r="135" spans="4:23" ht="12.75">
      <c r="D135" s="3">
        <f t="shared" si="31"/>
        <v>126</v>
      </c>
      <c r="E135" s="61" t="s">
        <v>284</v>
      </c>
      <c r="F135" s="62"/>
      <c r="G135" s="63">
        <v>520</v>
      </c>
      <c r="I135">
        <f t="shared" si="24"/>
        <v>0.0010604345742457149</v>
      </c>
      <c r="K135" s="18">
        <v>321722</v>
      </c>
      <c r="M135">
        <f t="shared" si="25"/>
        <v>0.00045706157519641186</v>
      </c>
      <c r="O135">
        <f t="shared" si="26"/>
        <v>0.0015174961494421268</v>
      </c>
      <c r="Q135">
        <f t="shared" si="27"/>
        <v>0.0007587480747210634</v>
      </c>
      <c r="S135" s="48">
        <f t="shared" si="28"/>
        <v>1119.2232150364428</v>
      </c>
      <c r="U135" s="7">
        <f t="shared" si="29"/>
        <v>559.6116075182214</v>
      </c>
      <c r="V135" s="7"/>
      <c r="W135" s="7">
        <f t="shared" si="30"/>
        <v>559.6116075182214</v>
      </c>
    </row>
    <row r="136" spans="4:23" ht="12.75">
      <c r="D136" s="3">
        <f t="shared" si="31"/>
        <v>127</v>
      </c>
      <c r="E136" s="61" t="s">
        <v>285</v>
      </c>
      <c r="F136" s="62"/>
      <c r="G136" s="63">
        <v>0</v>
      </c>
      <c r="I136">
        <f t="shared" si="24"/>
        <v>0</v>
      </c>
      <c r="K136" s="18">
        <v>101786</v>
      </c>
      <c r="M136">
        <f t="shared" si="25"/>
        <v>0.00014460456385619256</v>
      </c>
      <c r="O136">
        <f t="shared" si="26"/>
        <v>0.00014460456385619256</v>
      </c>
      <c r="Q136">
        <f t="shared" si="27"/>
        <v>7.230228192809628E-05</v>
      </c>
      <c r="S136" s="48">
        <f t="shared" si="28"/>
        <v>106.6525176538794</v>
      </c>
      <c r="U136" s="7">
        <f t="shared" si="29"/>
        <v>53.3262588269397</v>
      </c>
      <c r="V136" s="7"/>
      <c r="W136" s="7">
        <f t="shared" si="30"/>
        <v>53.3262588269397</v>
      </c>
    </row>
    <row r="137" spans="4:23" ht="12.75">
      <c r="D137" s="3">
        <f t="shared" si="31"/>
        <v>128</v>
      </c>
      <c r="E137" s="61" t="s">
        <v>286</v>
      </c>
      <c r="F137" s="62"/>
      <c r="G137" s="63">
        <v>183</v>
      </c>
      <c r="I137">
        <f t="shared" si="24"/>
        <v>0.00037319139824416506</v>
      </c>
      <c r="K137" s="18">
        <v>92667</v>
      </c>
      <c r="M137">
        <f t="shared" si="25"/>
        <v>0.00013164945197632086</v>
      </c>
      <c r="O137">
        <f t="shared" si="26"/>
        <v>0.0005048408502204859</v>
      </c>
      <c r="Q137">
        <f t="shared" si="27"/>
        <v>0.00025242042511024296</v>
      </c>
      <c r="S137" s="48">
        <f t="shared" si="28"/>
        <v>372.34334971671854</v>
      </c>
      <c r="U137" s="7">
        <f t="shared" si="29"/>
        <v>186.17167485835927</v>
      </c>
      <c r="V137" s="7"/>
      <c r="W137" s="7">
        <f t="shared" si="30"/>
        <v>186.17167485835927</v>
      </c>
    </row>
    <row r="138" spans="4:23" ht="15">
      <c r="D138" s="3">
        <f t="shared" si="31"/>
        <v>129</v>
      </c>
      <c r="E138" s="61" t="s">
        <v>287</v>
      </c>
      <c r="F138" s="62"/>
      <c r="G138" s="66">
        <v>2619</v>
      </c>
      <c r="H138" s="14"/>
      <c r="I138" s="14">
        <f t="shared" si="24"/>
        <v>0.005340919519133707</v>
      </c>
      <c r="J138" s="14"/>
      <c r="K138" s="23">
        <v>1453424</v>
      </c>
      <c r="L138" s="14"/>
      <c r="M138" s="14">
        <f t="shared" si="25"/>
        <v>0.0020648394044183167</v>
      </c>
      <c r="N138" s="14"/>
      <c r="O138" s="14">
        <f t="shared" si="26"/>
        <v>0.007405758923552023</v>
      </c>
      <c r="P138" s="14"/>
      <c r="Q138" s="14">
        <f t="shared" si="27"/>
        <v>0.0037028794617760116</v>
      </c>
      <c r="R138" s="14"/>
      <c r="S138" s="67">
        <f t="shared" si="28"/>
        <v>5462.0878710301</v>
      </c>
      <c r="T138" s="14"/>
      <c r="U138" s="24">
        <f t="shared" si="29"/>
        <v>2731.04393551505</v>
      </c>
      <c r="V138" s="24"/>
      <c r="W138" s="24">
        <f t="shared" si="30"/>
        <v>2731.04393551505</v>
      </c>
    </row>
    <row r="139" ht="12.75">
      <c r="D139" s="3">
        <f t="shared" si="31"/>
        <v>130</v>
      </c>
    </row>
    <row r="140" spans="1:23" ht="12.75">
      <c r="A140" s="65"/>
      <c r="B140" s="65"/>
      <c r="C140" s="65"/>
      <c r="D140" s="3">
        <f t="shared" si="31"/>
        <v>131</v>
      </c>
      <c r="E140" s="68" t="s">
        <v>75</v>
      </c>
      <c r="G140" s="18">
        <f>SUM(G10:G138)</f>
        <v>490365</v>
      </c>
      <c r="I140" s="69">
        <f>SUM(I10:I138)</f>
        <v>1</v>
      </c>
      <c r="K140" s="65">
        <f>SUM(K10:K138)</f>
        <v>703892030</v>
      </c>
      <c r="M140" s="69">
        <f>SUM(M10:M138)</f>
        <v>0.9999999999999998</v>
      </c>
      <c r="O140" s="69">
        <f>SUM(O10:O138)</f>
        <v>2</v>
      </c>
      <c r="Q140" s="69">
        <f>SUM(Q10:Q138)</f>
        <v>1</v>
      </c>
      <c r="S140" s="16">
        <f>SUM(S10:S138)</f>
        <v>1475092</v>
      </c>
      <c r="U140" s="16">
        <f>SUM(U10:U138)</f>
        <v>737546</v>
      </c>
      <c r="V140" s="16"/>
      <c r="W140" s="16">
        <f>SUM(W10:W138)</f>
        <v>737546</v>
      </c>
    </row>
  </sheetData>
  <printOptions/>
  <pageMargins left="0.75" right="0.75" top="1" bottom="1" header="0.5" footer="0.5"/>
  <pageSetup horizontalDpi="600" verticalDpi="600" orientation="landscape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B4:AM574"/>
  <sheetViews>
    <sheetView workbookViewId="0" topLeftCell="A1">
      <selection activeCell="A1" sqref="A1"/>
    </sheetView>
  </sheetViews>
  <sheetFormatPr defaultColWidth="9.140625" defaultRowHeight="12.75"/>
  <cols>
    <col min="2" max="2" width="4.57421875" style="0" customWidth="1"/>
    <col min="3" max="3" width="21.57421875" style="0" customWidth="1"/>
    <col min="4" max="4" width="2.7109375" style="0" customWidth="1"/>
    <col min="5" max="5" width="12.7109375" style="0" customWidth="1"/>
    <col min="6" max="6" width="2.140625" style="0" customWidth="1"/>
    <col min="7" max="7" width="12.28125" style="0" customWidth="1"/>
    <col min="8" max="8" width="2.28125" style="0" customWidth="1"/>
    <col min="9" max="9" width="15.7109375" style="0" customWidth="1"/>
    <col min="10" max="10" width="1.7109375" style="0" customWidth="1"/>
    <col min="11" max="11" width="12.28125" style="0" customWidth="1"/>
    <col min="12" max="12" width="1.57421875" style="0" customWidth="1"/>
    <col min="13" max="13" width="7.8515625" style="0" customWidth="1"/>
    <col min="14" max="14" width="1.1484375" style="0" customWidth="1"/>
    <col min="15" max="15" width="14.57421875" style="0" customWidth="1"/>
    <col min="16" max="16" width="1.7109375" style="0" customWidth="1"/>
    <col min="17" max="17" width="15.7109375" style="0" customWidth="1"/>
    <col min="18" max="18" width="1.7109375" style="0" customWidth="1"/>
    <col min="19" max="19" width="14.8515625" style="0" customWidth="1"/>
    <col min="20" max="20" width="1.28515625" style="0" customWidth="1"/>
    <col min="21" max="21" width="14.00390625" style="0" customWidth="1"/>
    <col min="22" max="22" width="1.8515625" style="0" customWidth="1"/>
    <col min="23" max="23" width="14.00390625" style="0" customWidth="1"/>
    <col min="24" max="24" width="1.8515625" style="0" customWidth="1"/>
    <col min="25" max="25" width="14.00390625" style="0" customWidth="1"/>
    <col min="27" max="27" width="23.8515625" style="0" customWidth="1"/>
    <col min="28" max="28" width="3.7109375" style="0" customWidth="1"/>
    <col min="29" max="29" width="4.140625" style="0" customWidth="1"/>
    <col min="30" max="30" width="21.57421875" style="0" customWidth="1"/>
    <col min="31" max="31" width="4.140625" style="0" customWidth="1"/>
    <col min="32" max="32" width="12.421875" style="0" customWidth="1"/>
    <col min="33" max="33" width="6.140625" style="0" customWidth="1"/>
    <col min="34" max="34" width="12.28125" style="0" customWidth="1"/>
    <col min="35" max="35" width="2.8515625" style="0" customWidth="1"/>
    <col min="36" max="36" width="11.28125" style="0" customWidth="1"/>
    <col min="39" max="39" width="15.7109375" style="0" customWidth="1"/>
  </cols>
  <sheetData>
    <row r="4" spans="2:7" ht="15.75">
      <c r="B4" s="1" t="s">
        <v>141</v>
      </c>
      <c r="C4" s="1"/>
      <c r="D4" s="1"/>
      <c r="E4" s="1"/>
      <c r="F4" s="1"/>
      <c r="G4" s="1"/>
    </row>
    <row r="5" spans="2:5" ht="15.75">
      <c r="B5" s="1" t="s">
        <v>288</v>
      </c>
      <c r="C5" s="1"/>
      <c r="D5" s="1"/>
      <c r="E5" s="1"/>
    </row>
    <row r="6" spans="2:32" ht="12.75">
      <c r="B6" s="3"/>
      <c r="AC6" s="3" t="s">
        <v>141</v>
      </c>
      <c r="AD6" s="3"/>
      <c r="AE6" s="3"/>
      <c r="AF6" s="3"/>
    </row>
    <row r="7" spans="3:35" ht="12.75">
      <c r="C7" s="51" t="s">
        <v>143</v>
      </c>
      <c r="E7" s="57">
        <f>975649*2</f>
        <v>1951298</v>
      </c>
      <c r="AC7" s="3" t="s">
        <v>289</v>
      </c>
      <c r="AD7" s="3"/>
      <c r="AE7" s="3"/>
      <c r="AF7" s="3"/>
      <c r="AG7" s="3"/>
      <c r="AH7" s="3"/>
      <c r="AI7" s="3"/>
    </row>
    <row r="9" spans="3:39" ht="12.75">
      <c r="C9" s="9" t="s">
        <v>14</v>
      </c>
      <c r="D9" s="9"/>
      <c r="E9" s="58" t="s">
        <v>88</v>
      </c>
      <c r="F9" s="9"/>
      <c r="G9" s="9" t="s">
        <v>107</v>
      </c>
      <c r="H9" s="9"/>
      <c r="I9" s="58" t="s">
        <v>123</v>
      </c>
      <c r="J9" s="9"/>
      <c r="K9" s="9" t="s">
        <v>127</v>
      </c>
      <c r="L9" s="9"/>
      <c r="M9" s="58" t="s">
        <v>134</v>
      </c>
      <c r="N9" s="9"/>
      <c r="O9" s="9" t="s">
        <v>139</v>
      </c>
      <c r="P9" s="9"/>
      <c r="Q9" s="9" t="s">
        <v>290</v>
      </c>
      <c r="R9" s="9"/>
      <c r="S9" s="9" t="s">
        <v>11</v>
      </c>
      <c r="T9" s="9"/>
      <c r="U9" s="59" t="s">
        <v>145</v>
      </c>
      <c r="V9" s="9"/>
      <c r="W9" s="9" t="s">
        <v>146</v>
      </c>
      <c r="X9" s="9"/>
      <c r="Y9" s="9" t="s">
        <v>147</v>
      </c>
      <c r="AH9" s="9" t="s">
        <v>291</v>
      </c>
      <c r="AI9" s="9"/>
      <c r="AM9" s="9" t="s">
        <v>292</v>
      </c>
    </row>
    <row r="10" spans="3:39" ht="12.75">
      <c r="C10" s="5" t="s">
        <v>293</v>
      </c>
      <c r="D10" s="5"/>
      <c r="E10" s="6" t="s">
        <v>149</v>
      </c>
      <c r="F10" s="9"/>
      <c r="G10" s="9" t="s">
        <v>150</v>
      </c>
      <c r="H10" s="9"/>
      <c r="I10" s="58" t="s">
        <v>294</v>
      </c>
      <c r="J10" s="9"/>
      <c r="K10" s="9" t="s">
        <v>150</v>
      </c>
      <c r="L10" s="9"/>
      <c r="M10" s="58" t="s">
        <v>295</v>
      </c>
      <c r="N10" s="9"/>
      <c r="O10" s="9" t="s">
        <v>150</v>
      </c>
      <c r="P10" s="9"/>
      <c r="Q10" s="9" t="s">
        <v>152</v>
      </c>
      <c r="R10" s="9"/>
      <c r="S10" s="9" t="s">
        <v>296</v>
      </c>
      <c r="T10" s="9"/>
      <c r="U10" s="59" t="s">
        <v>154</v>
      </c>
      <c r="W10" s="3" t="s">
        <v>155</v>
      </c>
      <c r="X10" s="3"/>
      <c r="Y10" s="3" t="s">
        <v>156</v>
      </c>
      <c r="AD10" s="5" t="s">
        <v>293</v>
      </c>
      <c r="AF10" s="9" t="s">
        <v>297</v>
      </c>
      <c r="AH10" s="9" t="s">
        <v>298</v>
      </c>
      <c r="AI10" s="9"/>
      <c r="AJ10" s="9" t="s">
        <v>299</v>
      </c>
      <c r="AM10" s="9" t="s">
        <v>300</v>
      </c>
    </row>
    <row r="11" spans="3:39" ht="12.75">
      <c r="C11" s="9"/>
      <c r="D11" s="9"/>
      <c r="E11" s="9"/>
      <c r="F11" s="9"/>
      <c r="G11" s="5" t="s">
        <v>144</v>
      </c>
      <c r="H11" s="5"/>
      <c r="I11" s="6" t="s">
        <v>157</v>
      </c>
      <c r="J11" s="5"/>
      <c r="K11" s="5" t="s">
        <v>144</v>
      </c>
      <c r="L11" s="5"/>
      <c r="M11" s="6" t="s">
        <v>301</v>
      </c>
      <c r="N11" s="5"/>
      <c r="O11" s="5" t="s">
        <v>144</v>
      </c>
      <c r="P11" s="5"/>
      <c r="Q11" s="5" t="s">
        <v>144</v>
      </c>
      <c r="R11" s="5"/>
      <c r="S11" s="5" t="s">
        <v>144</v>
      </c>
      <c r="T11" s="5"/>
      <c r="U11" s="60" t="s">
        <v>158</v>
      </c>
      <c r="V11" s="14"/>
      <c r="W11" s="5" t="s">
        <v>158</v>
      </c>
      <c r="X11" s="5"/>
      <c r="Y11" s="5" t="s">
        <v>158</v>
      </c>
      <c r="AF11" s="5" t="s">
        <v>150</v>
      </c>
      <c r="AG11" s="14"/>
      <c r="AH11" s="5" t="s">
        <v>302</v>
      </c>
      <c r="AI11" s="5"/>
      <c r="AJ11" s="5" t="s">
        <v>303</v>
      </c>
      <c r="AM11" s="5" t="s">
        <v>304</v>
      </c>
    </row>
    <row r="13" spans="2:39" ht="12.75">
      <c r="B13">
        <v>1</v>
      </c>
      <c r="C13" s="70" t="s">
        <v>305</v>
      </c>
      <c r="E13" s="71">
        <v>8919</v>
      </c>
      <c r="G13">
        <f aca="true" t="shared" si="0" ref="G13:G44">+E13/$E$70</f>
        <v>0.009719699091454969</v>
      </c>
      <c r="I13" s="31">
        <v>15543301</v>
      </c>
      <c r="K13">
        <f aca="true" t="shared" si="1" ref="K13:K44">+I13/$I$70</f>
        <v>0.008965524821452707</v>
      </c>
      <c r="M13" s="18">
        <v>175</v>
      </c>
      <c r="O13">
        <f aca="true" t="shared" si="2" ref="O13:O44">+M13/$M$70</f>
        <v>0.0056506296415886345</v>
      </c>
      <c r="Q13">
        <f aca="true" t="shared" si="3" ref="Q13:Q44">+G13+K13+O13</f>
        <v>0.024335853554496308</v>
      </c>
      <c r="S13">
        <f aca="true" t="shared" si="4" ref="S13:S44">+Q13/3</f>
        <v>0.008111951184832102</v>
      </c>
      <c r="U13" s="16">
        <f aca="true" t="shared" si="5" ref="U13:U44">+S13*$E$7</f>
        <v>15828.834123060511</v>
      </c>
      <c r="W13" s="16">
        <f aca="true" t="shared" si="6" ref="W13:W44">+U13/2</f>
        <v>7914.4170615302555</v>
      </c>
      <c r="Y13" s="64">
        <f aca="true" t="shared" si="7" ref="Y13:Y44">+W13</f>
        <v>7914.4170615302555</v>
      </c>
      <c r="AC13" s="3">
        <v>1</v>
      </c>
      <c r="AD13" s="20" t="str">
        <f aca="true" t="shared" si="8" ref="AD13:AD44">+C13</f>
        <v>.Beaverhead County</v>
      </c>
      <c r="AE13" s="3"/>
      <c r="AF13" s="17">
        <f aca="true" t="shared" si="9" ref="AF13:AF44">+Y13</f>
        <v>7914.4170615302555</v>
      </c>
      <c r="AH13" s="72">
        <v>6000</v>
      </c>
      <c r="AI13" s="72"/>
      <c r="AJ13" s="17">
        <f aca="true" t="shared" si="10" ref="AJ13:AJ44">+AF13-AH13</f>
        <v>1914.4170615302555</v>
      </c>
      <c r="AM13" s="72"/>
    </row>
    <row r="14" spans="2:39" ht="12.75">
      <c r="B14">
        <f aca="true" t="shared" si="11" ref="B14:B45">1+B13</f>
        <v>2</v>
      </c>
      <c r="C14" s="70" t="s">
        <v>306</v>
      </c>
      <c r="E14" s="71">
        <v>12894</v>
      </c>
      <c r="G14">
        <f t="shared" si="0"/>
        <v>0.014051552874225852</v>
      </c>
      <c r="I14" s="31">
        <v>19089607</v>
      </c>
      <c r="K14">
        <f t="shared" si="1"/>
        <v>0.011011068073009545</v>
      </c>
      <c r="M14" s="18">
        <v>250</v>
      </c>
      <c r="O14">
        <f t="shared" si="2"/>
        <v>0.008072328059412335</v>
      </c>
      <c r="Q14">
        <f t="shared" si="3"/>
        <v>0.03313494900664773</v>
      </c>
      <c r="S14">
        <f t="shared" si="4"/>
        <v>0.01104498300221591</v>
      </c>
      <c r="U14" s="7">
        <f t="shared" si="5"/>
        <v>21552.053242257898</v>
      </c>
      <c r="W14" s="7">
        <f t="shared" si="6"/>
        <v>10776.026621128949</v>
      </c>
      <c r="X14" s="7"/>
      <c r="Y14" s="7">
        <f t="shared" si="7"/>
        <v>10776.026621128949</v>
      </c>
      <c r="AC14" s="3">
        <f aca="true" t="shared" si="12" ref="AC14:AC45">1+AC13</f>
        <v>2</v>
      </c>
      <c r="AD14" s="20" t="str">
        <f t="shared" si="8"/>
        <v>.Big Horn County</v>
      </c>
      <c r="AE14" s="3"/>
      <c r="AF14" s="18">
        <f t="shared" si="9"/>
        <v>10776.026621128949</v>
      </c>
      <c r="AH14" s="18">
        <v>49032</v>
      </c>
      <c r="AI14" s="18"/>
      <c r="AJ14" s="18">
        <f t="shared" si="10"/>
        <v>-38255.97337887105</v>
      </c>
      <c r="AM14" s="18"/>
    </row>
    <row r="15" spans="2:39" ht="12.75">
      <c r="B15">
        <f t="shared" si="11"/>
        <v>3</v>
      </c>
      <c r="C15" s="70" t="s">
        <v>307</v>
      </c>
      <c r="E15" s="71">
        <v>6729</v>
      </c>
      <c r="G15">
        <f t="shared" si="0"/>
        <v>0.007333092856418935</v>
      </c>
      <c r="I15" s="31">
        <v>12101738</v>
      </c>
      <c r="K15">
        <f t="shared" si="1"/>
        <v>0.006980398335058777</v>
      </c>
      <c r="M15" s="18">
        <v>174</v>
      </c>
      <c r="O15">
        <f t="shared" si="2"/>
        <v>0.005618340329350985</v>
      </c>
      <c r="Q15">
        <f t="shared" si="3"/>
        <v>0.019931831520828697</v>
      </c>
      <c r="S15">
        <f t="shared" si="4"/>
        <v>0.0066439438402762325</v>
      </c>
      <c r="U15" s="7">
        <f t="shared" si="5"/>
        <v>12964.314327643331</v>
      </c>
      <c r="W15" s="7">
        <f t="shared" si="6"/>
        <v>6482.157163821666</v>
      </c>
      <c r="X15" s="7"/>
      <c r="Y15" s="7">
        <f t="shared" si="7"/>
        <v>6482.157163821666</v>
      </c>
      <c r="AC15" s="3">
        <f t="shared" si="12"/>
        <v>3</v>
      </c>
      <c r="AD15" s="20" t="str">
        <f t="shared" si="8"/>
        <v>.Blaine County</v>
      </c>
      <c r="AE15" s="3"/>
      <c r="AF15" s="18">
        <f t="shared" si="9"/>
        <v>6482.157163821666</v>
      </c>
      <c r="AH15" s="18">
        <v>12475</v>
      </c>
      <c r="AI15" s="18"/>
      <c r="AJ15" s="18">
        <f t="shared" si="10"/>
        <v>-5992.842836178334</v>
      </c>
      <c r="AM15" s="18"/>
    </row>
    <row r="16" spans="2:39" ht="12.75">
      <c r="B16">
        <f t="shared" si="11"/>
        <v>4</v>
      </c>
      <c r="C16" s="70" t="s">
        <v>308</v>
      </c>
      <c r="E16" s="71">
        <v>4430</v>
      </c>
      <c r="G16">
        <f t="shared" si="0"/>
        <v>0.004827701196899374</v>
      </c>
      <c r="I16" s="31">
        <v>9356091</v>
      </c>
      <c r="K16">
        <f t="shared" si="1"/>
        <v>0.005396682859855205</v>
      </c>
      <c r="M16" s="18">
        <v>125</v>
      </c>
      <c r="O16">
        <f t="shared" si="2"/>
        <v>0.004036164029706167</v>
      </c>
      <c r="Q16">
        <f t="shared" si="3"/>
        <v>0.014260548086460746</v>
      </c>
      <c r="S16">
        <f t="shared" si="4"/>
        <v>0.0047535160288202484</v>
      </c>
      <c r="U16" s="7">
        <f t="shared" si="5"/>
        <v>9275.526320004894</v>
      </c>
      <c r="W16" s="7">
        <f t="shared" si="6"/>
        <v>4637.763160002447</v>
      </c>
      <c r="X16" s="7"/>
      <c r="Y16" s="7">
        <f t="shared" si="7"/>
        <v>4637.763160002447</v>
      </c>
      <c r="AC16" s="3">
        <f t="shared" si="12"/>
        <v>4</v>
      </c>
      <c r="AD16" s="20" t="str">
        <f t="shared" si="8"/>
        <v>.Broadwater County</v>
      </c>
      <c r="AE16" s="3"/>
      <c r="AF16" s="18">
        <f t="shared" si="9"/>
        <v>4637.763160002447</v>
      </c>
      <c r="AH16" s="18">
        <v>2126</v>
      </c>
      <c r="AI16" s="18"/>
      <c r="AJ16" s="18">
        <f t="shared" si="10"/>
        <v>2511.763160002447</v>
      </c>
      <c r="AM16" s="18"/>
    </row>
    <row r="17" spans="2:39" ht="12.75">
      <c r="B17">
        <f t="shared" si="11"/>
        <v>5</v>
      </c>
      <c r="C17" s="70" t="s">
        <v>309</v>
      </c>
      <c r="E17" s="71">
        <v>9770</v>
      </c>
      <c r="G17">
        <f t="shared" si="0"/>
        <v>0.01064709722205573</v>
      </c>
      <c r="I17" s="31">
        <v>23832245</v>
      </c>
      <c r="K17">
        <f t="shared" si="1"/>
        <v>0.013746667075317022</v>
      </c>
      <c r="M17" s="18">
        <v>153</v>
      </c>
      <c r="O17">
        <f t="shared" si="2"/>
        <v>0.004940264772360349</v>
      </c>
      <c r="Q17">
        <f t="shared" si="3"/>
        <v>0.0293340290697331</v>
      </c>
      <c r="S17">
        <f t="shared" si="4"/>
        <v>0.009778009689911034</v>
      </c>
      <c r="U17" s="7">
        <f t="shared" si="5"/>
        <v>19079.81075190402</v>
      </c>
      <c r="W17" s="7">
        <f t="shared" si="6"/>
        <v>9539.90537595201</v>
      </c>
      <c r="X17" s="7"/>
      <c r="Y17" s="7">
        <f t="shared" si="7"/>
        <v>9539.90537595201</v>
      </c>
      <c r="AC17" s="3">
        <f t="shared" si="12"/>
        <v>5</v>
      </c>
      <c r="AD17" s="20" t="str">
        <f t="shared" si="8"/>
        <v>.Carbon County</v>
      </c>
      <c r="AE17" s="3"/>
      <c r="AF17" s="18">
        <f t="shared" si="9"/>
        <v>9539.90537595201</v>
      </c>
      <c r="AH17" s="18">
        <v>10278</v>
      </c>
      <c r="AI17" s="18"/>
      <c r="AJ17" s="18">
        <f t="shared" si="10"/>
        <v>-738.0946240479898</v>
      </c>
      <c r="AM17" s="18"/>
    </row>
    <row r="18" spans="2:39" ht="12.75">
      <c r="B18">
        <f t="shared" si="11"/>
        <v>6</v>
      </c>
      <c r="C18" s="70" t="s">
        <v>310</v>
      </c>
      <c r="E18" s="71">
        <v>1333</v>
      </c>
      <c r="G18">
        <f t="shared" si="0"/>
        <v>0.0014526694572159966</v>
      </c>
      <c r="I18" s="31">
        <v>8889872</v>
      </c>
      <c r="K18">
        <f t="shared" si="1"/>
        <v>0.005127763277281796</v>
      </c>
      <c r="M18" s="18">
        <v>4</v>
      </c>
      <c r="O18">
        <f t="shared" si="2"/>
        <v>0.00012915724895059736</v>
      </c>
      <c r="Q18">
        <f t="shared" si="3"/>
        <v>0.006709589983448391</v>
      </c>
      <c r="S18">
        <f t="shared" si="4"/>
        <v>0.002236529994482797</v>
      </c>
      <c r="U18" s="7">
        <f t="shared" si="5"/>
        <v>4364.136505174293</v>
      </c>
      <c r="W18" s="7">
        <f t="shared" si="6"/>
        <v>2182.0682525871466</v>
      </c>
      <c r="X18" s="7"/>
      <c r="Y18" s="7">
        <f t="shared" si="7"/>
        <v>2182.0682525871466</v>
      </c>
      <c r="AC18" s="3">
        <f t="shared" si="12"/>
        <v>6</v>
      </c>
      <c r="AD18" s="20" t="str">
        <f t="shared" si="8"/>
        <v>.Carter County</v>
      </c>
      <c r="AE18" s="3"/>
      <c r="AF18" s="18">
        <f t="shared" si="9"/>
        <v>2182.0682525871466</v>
      </c>
      <c r="AH18" s="18">
        <v>293</v>
      </c>
      <c r="AI18" s="18"/>
      <c r="AJ18" s="18">
        <f t="shared" si="10"/>
        <v>1889.0682525871466</v>
      </c>
      <c r="AM18" s="18"/>
    </row>
    <row r="19" spans="2:39" ht="12.75">
      <c r="B19">
        <f t="shared" si="11"/>
        <v>7</v>
      </c>
      <c r="C19" s="70" t="s">
        <v>311</v>
      </c>
      <c r="E19" s="71">
        <v>79561</v>
      </c>
      <c r="G19">
        <f t="shared" si="0"/>
        <v>0.08670355190214696</v>
      </c>
      <c r="I19" s="31">
        <v>107699218</v>
      </c>
      <c r="K19">
        <f t="shared" si="1"/>
        <v>0.062121940006826484</v>
      </c>
      <c r="M19" s="18">
        <v>5010</v>
      </c>
      <c r="O19">
        <f t="shared" si="2"/>
        <v>0.16176945431062317</v>
      </c>
      <c r="Q19">
        <f t="shared" si="3"/>
        <v>0.3105949462195966</v>
      </c>
      <c r="S19">
        <f t="shared" si="4"/>
        <v>0.10353164873986553</v>
      </c>
      <c r="U19" s="7">
        <f t="shared" si="5"/>
        <v>202021.09912280214</v>
      </c>
      <c r="W19" s="7">
        <f t="shared" si="6"/>
        <v>101010.54956140107</v>
      </c>
      <c r="X19" s="7"/>
      <c r="Y19" s="7">
        <f t="shared" si="7"/>
        <v>101010.54956140107</v>
      </c>
      <c r="AC19" s="3">
        <f t="shared" si="12"/>
        <v>7</v>
      </c>
      <c r="AD19" s="20" t="str">
        <f t="shared" si="8"/>
        <v>.Cascade County</v>
      </c>
      <c r="AE19" s="3"/>
      <c r="AF19" s="18">
        <f t="shared" si="9"/>
        <v>101010.54956140107</v>
      </c>
      <c r="AH19" s="18">
        <v>85752</v>
      </c>
      <c r="AI19" s="18"/>
      <c r="AJ19" s="18">
        <f t="shared" si="10"/>
        <v>15258.549561401072</v>
      </c>
      <c r="AM19" s="18">
        <v>58000</v>
      </c>
    </row>
    <row r="20" spans="2:39" ht="12.75">
      <c r="B20">
        <f t="shared" si="11"/>
        <v>8</v>
      </c>
      <c r="C20" s="70" t="s">
        <v>312</v>
      </c>
      <c r="E20" s="71">
        <v>5576</v>
      </c>
      <c r="G20">
        <f t="shared" si="0"/>
        <v>0.006076582815781243</v>
      </c>
      <c r="I20" s="31">
        <v>19726495</v>
      </c>
      <c r="K20">
        <f t="shared" si="1"/>
        <v>0.011378431168692076</v>
      </c>
      <c r="M20" s="18">
        <v>123</v>
      </c>
      <c r="O20">
        <f t="shared" si="2"/>
        <v>0.0039715854052308685</v>
      </c>
      <c r="Q20">
        <f t="shared" si="3"/>
        <v>0.02142659938970419</v>
      </c>
      <c r="S20">
        <f t="shared" si="4"/>
        <v>0.007142199796568063</v>
      </c>
      <c r="U20" s="7">
        <f t="shared" si="5"/>
        <v>13936.56017864367</v>
      </c>
      <c r="W20" s="7">
        <f t="shared" si="6"/>
        <v>6968.280089321835</v>
      </c>
      <c r="X20" s="7"/>
      <c r="Y20" s="7">
        <f t="shared" si="7"/>
        <v>6968.280089321835</v>
      </c>
      <c r="AC20" s="3">
        <f t="shared" si="12"/>
        <v>8</v>
      </c>
      <c r="AD20" s="20" t="str">
        <f t="shared" si="8"/>
        <v>.Chouteau County</v>
      </c>
      <c r="AE20" s="3"/>
      <c r="AF20" s="18">
        <f t="shared" si="9"/>
        <v>6968.280089321835</v>
      </c>
      <c r="AH20" s="18">
        <v>2969</v>
      </c>
      <c r="AI20" s="18"/>
      <c r="AJ20" s="18">
        <f t="shared" si="10"/>
        <v>3999.2800893218346</v>
      </c>
      <c r="AM20" s="18"/>
    </row>
    <row r="21" spans="2:39" ht="12.75">
      <c r="B21">
        <f t="shared" si="11"/>
        <v>9</v>
      </c>
      <c r="C21" s="70" t="s">
        <v>313</v>
      </c>
      <c r="E21" s="71">
        <v>11369</v>
      </c>
      <c r="G21">
        <f t="shared" si="0"/>
        <v>0.012389646705992997</v>
      </c>
      <c r="I21" s="31">
        <v>13952601</v>
      </c>
      <c r="K21">
        <f t="shared" si="1"/>
        <v>0.008047993832798184</v>
      </c>
      <c r="M21" s="18">
        <v>629</v>
      </c>
      <c r="O21">
        <f t="shared" si="2"/>
        <v>0.020309977397481433</v>
      </c>
      <c r="Q21">
        <f t="shared" si="3"/>
        <v>0.040747617936272615</v>
      </c>
      <c r="S21">
        <f t="shared" si="4"/>
        <v>0.013582539312090872</v>
      </c>
      <c r="U21" s="7">
        <f t="shared" si="5"/>
        <v>26503.581794604295</v>
      </c>
      <c r="W21" s="7">
        <f t="shared" si="6"/>
        <v>13251.790897302148</v>
      </c>
      <c r="X21" s="7"/>
      <c r="Y21" s="7">
        <f t="shared" si="7"/>
        <v>13251.790897302148</v>
      </c>
      <c r="AC21" s="3">
        <f t="shared" si="12"/>
        <v>9</v>
      </c>
      <c r="AD21" s="20" t="str">
        <f t="shared" si="8"/>
        <v>.Custer County</v>
      </c>
      <c r="AE21" s="3"/>
      <c r="AF21" s="18">
        <f t="shared" si="9"/>
        <v>13251.790897302148</v>
      </c>
      <c r="AH21" s="18">
        <v>5865</v>
      </c>
      <c r="AI21" s="18"/>
      <c r="AJ21" s="18">
        <f t="shared" si="10"/>
        <v>7386.790897302148</v>
      </c>
      <c r="AM21" s="18"/>
    </row>
    <row r="22" spans="2:39" ht="12.75">
      <c r="B22">
        <f t="shared" si="11"/>
        <v>10</v>
      </c>
      <c r="C22" s="70" t="s">
        <v>314</v>
      </c>
      <c r="E22" s="71">
        <v>1940</v>
      </c>
      <c r="G22">
        <f t="shared" si="0"/>
        <v>0.0021141626008995</v>
      </c>
      <c r="I22" s="31">
        <v>4695241</v>
      </c>
      <c r="K22">
        <f t="shared" si="1"/>
        <v>0.0027082599589496738</v>
      </c>
      <c r="M22" s="18">
        <v>1</v>
      </c>
      <c r="O22">
        <f t="shared" si="2"/>
        <v>3.228931223764934E-05</v>
      </c>
      <c r="Q22">
        <f t="shared" si="3"/>
        <v>0.004854711872086823</v>
      </c>
      <c r="S22">
        <f t="shared" si="4"/>
        <v>0.0016182372906956078</v>
      </c>
      <c r="U22" s="7">
        <f t="shared" si="5"/>
        <v>3157.663188859758</v>
      </c>
      <c r="W22" s="7">
        <f t="shared" si="6"/>
        <v>1578.831594429879</v>
      </c>
      <c r="X22" s="7"/>
      <c r="Y22" s="7">
        <f t="shared" si="7"/>
        <v>1578.831594429879</v>
      </c>
      <c r="AC22" s="3">
        <f t="shared" si="12"/>
        <v>10</v>
      </c>
      <c r="AD22" s="20" t="str">
        <f t="shared" si="8"/>
        <v>.Daniels County</v>
      </c>
      <c r="AE22" s="3"/>
      <c r="AF22" s="18">
        <f t="shared" si="9"/>
        <v>1578.831594429879</v>
      </c>
      <c r="AH22" s="18">
        <v>0</v>
      </c>
      <c r="AI22" s="18"/>
      <c r="AJ22" s="18">
        <f t="shared" si="10"/>
        <v>1578.831594429879</v>
      </c>
      <c r="AM22" s="18"/>
    </row>
    <row r="23" spans="2:39" ht="12.75">
      <c r="B23">
        <f t="shared" si="11"/>
        <v>11</v>
      </c>
      <c r="C23" s="70" t="s">
        <v>315</v>
      </c>
      <c r="E23" s="71">
        <v>8776</v>
      </c>
      <c r="G23">
        <f t="shared" si="0"/>
        <v>0.009563861332728872</v>
      </c>
      <c r="I23" s="31">
        <v>14550753</v>
      </c>
      <c r="K23">
        <f t="shared" si="1"/>
        <v>0.008393013632839475</v>
      </c>
      <c r="M23" s="18">
        <v>185</v>
      </c>
      <c r="O23">
        <f t="shared" si="2"/>
        <v>0.0059735227639651275</v>
      </c>
      <c r="Q23">
        <f t="shared" si="3"/>
        <v>0.023930397729533474</v>
      </c>
      <c r="S23">
        <f t="shared" si="4"/>
        <v>0.007976799243177825</v>
      </c>
      <c r="U23" s="7">
        <f t="shared" si="5"/>
        <v>15565.112409614403</v>
      </c>
      <c r="W23" s="7">
        <f t="shared" si="6"/>
        <v>7782.5562048072015</v>
      </c>
      <c r="X23" s="7"/>
      <c r="Y23" s="7">
        <f t="shared" si="7"/>
        <v>7782.5562048072015</v>
      </c>
      <c r="AC23" s="3">
        <f t="shared" si="12"/>
        <v>11</v>
      </c>
      <c r="AD23" s="20" t="str">
        <f t="shared" si="8"/>
        <v>.Dawson County</v>
      </c>
      <c r="AE23" s="3"/>
      <c r="AF23" s="18">
        <f t="shared" si="9"/>
        <v>7782.5562048072015</v>
      </c>
      <c r="AH23" s="18">
        <v>3083.57</v>
      </c>
      <c r="AI23" s="18"/>
      <c r="AJ23" s="18">
        <f t="shared" si="10"/>
        <v>4698.986204807201</v>
      </c>
      <c r="AM23" s="18">
        <v>0</v>
      </c>
    </row>
    <row r="24" spans="2:39" ht="12.75">
      <c r="B24">
        <f t="shared" si="11"/>
        <v>12</v>
      </c>
      <c r="C24" s="70" t="s">
        <v>316</v>
      </c>
      <c r="E24" s="71">
        <v>8953</v>
      </c>
      <c r="G24">
        <f t="shared" si="0"/>
        <v>0.009756751425697537</v>
      </c>
      <c r="I24" s="31">
        <v>9053131</v>
      </c>
      <c r="K24">
        <f t="shared" si="1"/>
        <v>0.005221932631450871</v>
      </c>
      <c r="M24" s="18">
        <v>180</v>
      </c>
      <c r="O24">
        <f t="shared" si="2"/>
        <v>0.005812076202776881</v>
      </c>
      <c r="Q24">
        <f t="shared" si="3"/>
        <v>0.020790760259925288</v>
      </c>
      <c r="S24">
        <f t="shared" si="4"/>
        <v>0.006930253419975096</v>
      </c>
      <c r="U24" s="7">
        <f t="shared" si="5"/>
        <v>13522.989637890565</v>
      </c>
      <c r="W24" s="7">
        <f t="shared" si="6"/>
        <v>6761.4948189452825</v>
      </c>
      <c r="X24" s="7"/>
      <c r="Y24" s="7">
        <f t="shared" si="7"/>
        <v>6761.4948189452825</v>
      </c>
      <c r="AC24" s="3">
        <f t="shared" si="12"/>
        <v>12</v>
      </c>
      <c r="AD24" s="20" t="str">
        <f t="shared" si="8"/>
        <v>.Deer Lodge County</v>
      </c>
      <c r="AE24" s="3"/>
      <c r="AF24" s="18">
        <f t="shared" si="9"/>
        <v>6761.4948189452825</v>
      </c>
      <c r="AH24" s="18">
        <v>18972</v>
      </c>
      <c r="AI24" s="18"/>
      <c r="AJ24" s="18">
        <f t="shared" si="10"/>
        <v>-12210.505181054717</v>
      </c>
      <c r="AM24" s="18">
        <v>31000</v>
      </c>
    </row>
    <row r="25" spans="2:39" ht="12.75">
      <c r="B25">
        <f t="shared" si="11"/>
        <v>13</v>
      </c>
      <c r="C25" s="70" t="s">
        <v>317</v>
      </c>
      <c r="E25" s="71">
        <v>2752</v>
      </c>
      <c r="G25">
        <f t="shared" si="0"/>
        <v>0.002999059524574961</v>
      </c>
      <c r="I25" s="31">
        <v>10034184</v>
      </c>
      <c r="K25">
        <f t="shared" si="1"/>
        <v>0.005787813394016085</v>
      </c>
      <c r="M25" s="18">
        <v>19</v>
      </c>
      <c r="O25">
        <f t="shared" si="2"/>
        <v>0.0006134969325153375</v>
      </c>
      <c r="Q25">
        <f t="shared" si="3"/>
        <v>0.009400369851106382</v>
      </c>
      <c r="S25">
        <f t="shared" si="4"/>
        <v>0.0031334566170354607</v>
      </c>
      <c r="U25" s="7">
        <f t="shared" si="5"/>
        <v>6114.30762990806</v>
      </c>
      <c r="W25" s="7">
        <f t="shared" si="6"/>
        <v>3057.15381495403</v>
      </c>
      <c r="X25" s="7"/>
      <c r="Y25" s="7">
        <f t="shared" si="7"/>
        <v>3057.15381495403</v>
      </c>
      <c r="AC25" s="3">
        <f t="shared" si="12"/>
        <v>13</v>
      </c>
      <c r="AD25" s="20" t="str">
        <f t="shared" si="8"/>
        <v>.Fallon County</v>
      </c>
      <c r="AE25" s="3"/>
      <c r="AF25" s="18">
        <f t="shared" si="9"/>
        <v>3057.15381495403</v>
      </c>
      <c r="AH25" s="18">
        <v>1520</v>
      </c>
      <c r="AI25" s="18"/>
      <c r="AJ25" s="18">
        <f t="shared" si="10"/>
        <v>1537.1538149540302</v>
      </c>
      <c r="AM25" s="18"/>
    </row>
    <row r="26" spans="2:39" ht="12.75">
      <c r="B26">
        <f t="shared" si="11"/>
        <v>14</v>
      </c>
      <c r="C26" s="70" t="s">
        <v>318</v>
      </c>
      <c r="E26" s="71">
        <v>11695</v>
      </c>
      <c r="G26">
        <f t="shared" si="0"/>
        <v>0.012744913204907038</v>
      </c>
      <c r="I26" s="31">
        <v>21069366</v>
      </c>
      <c r="K26">
        <f t="shared" si="1"/>
        <v>0.012153012017541945</v>
      </c>
      <c r="M26" s="18">
        <v>247</v>
      </c>
      <c r="O26">
        <f t="shared" si="2"/>
        <v>0.007975460122699387</v>
      </c>
      <c r="Q26">
        <f t="shared" si="3"/>
        <v>0.03287338534514837</v>
      </c>
      <c r="S26">
        <f t="shared" si="4"/>
        <v>0.010957795115049457</v>
      </c>
      <c r="U26" s="7">
        <f t="shared" si="5"/>
        <v>21381.923692405777</v>
      </c>
      <c r="W26" s="7">
        <f t="shared" si="6"/>
        <v>10690.961846202888</v>
      </c>
      <c r="X26" s="7"/>
      <c r="Y26" s="7">
        <f t="shared" si="7"/>
        <v>10690.961846202888</v>
      </c>
      <c r="AC26" s="3">
        <f t="shared" si="12"/>
        <v>14</v>
      </c>
      <c r="AD26" s="20" t="str">
        <f t="shared" si="8"/>
        <v>.Fergus County</v>
      </c>
      <c r="AE26" s="3"/>
      <c r="AF26" s="18">
        <f t="shared" si="9"/>
        <v>10690.961846202888</v>
      </c>
      <c r="AH26" s="18">
        <v>8040</v>
      </c>
      <c r="AI26" s="18"/>
      <c r="AJ26" s="18">
        <f t="shared" si="10"/>
        <v>2650.9618462028884</v>
      </c>
      <c r="AM26" s="18"/>
    </row>
    <row r="27" spans="2:39" ht="12.75">
      <c r="B27">
        <f t="shared" si="11"/>
        <v>15</v>
      </c>
      <c r="C27" s="70" t="s">
        <v>319</v>
      </c>
      <c r="E27" s="71">
        <v>79485</v>
      </c>
      <c r="G27">
        <f t="shared" si="0"/>
        <v>0.08662072903736946</v>
      </c>
      <c r="I27" s="31">
        <v>151828319</v>
      </c>
      <c r="K27">
        <f t="shared" si="1"/>
        <v>0.0875760279360182</v>
      </c>
      <c r="M27" s="18">
        <v>3648</v>
      </c>
      <c r="O27">
        <f t="shared" si="2"/>
        <v>0.11779141104294479</v>
      </c>
      <c r="Q27">
        <f t="shared" si="3"/>
        <v>0.29198816801633243</v>
      </c>
      <c r="S27">
        <f t="shared" si="4"/>
        <v>0.09732938933877748</v>
      </c>
      <c r="U27" s="7">
        <f t="shared" si="5"/>
        <v>189918.64275797782</v>
      </c>
      <c r="W27" s="7">
        <f t="shared" si="6"/>
        <v>94959.32137898891</v>
      </c>
      <c r="X27" s="7"/>
      <c r="Y27" s="7">
        <f t="shared" si="7"/>
        <v>94959.32137898891</v>
      </c>
      <c r="AC27" s="3">
        <f t="shared" si="12"/>
        <v>15</v>
      </c>
      <c r="AD27" s="20" t="str">
        <f t="shared" si="8"/>
        <v>.Flathead County</v>
      </c>
      <c r="AE27" s="3"/>
      <c r="AF27" s="18">
        <f t="shared" si="9"/>
        <v>94959.32137898891</v>
      </c>
      <c r="AH27" s="18">
        <v>26406</v>
      </c>
      <c r="AI27" s="18"/>
      <c r="AJ27" s="18">
        <f t="shared" si="10"/>
        <v>68553.32137898891</v>
      </c>
      <c r="AM27" s="18"/>
    </row>
    <row r="28" spans="2:39" ht="12.75">
      <c r="B28">
        <f t="shared" si="11"/>
        <v>16</v>
      </c>
      <c r="C28" s="70" t="s">
        <v>320</v>
      </c>
      <c r="E28" s="71">
        <v>73243</v>
      </c>
      <c r="G28">
        <f t="shared" si="0"/>
        <v>0.07981835638024849</v>
      </c>
      <c r="I28" s="31">
        <v>144859715</v>
      </c>
      <c r="K28">
        <f t="shared" si="1"/>
        <v>0.08355647043450197</v>
      </c>
      <c r="M28" s="18">
        <v>2012</v>
      </c>
      <c r="O28">
        <f t="shared" si="2"/>
        <v>0.06496609622215047</v>
      </c>
      <c r="Q28">
        <f t="shared" si="3"/>
        <v>0.22834092303690093</v>
      </c>
      <c r="S28">
        <f t="shared" si="4"/>
        <v>0.07611364101230031</v>
      </c>
      <c r="U28" s="7">
        <f t="shared" si="5"/>
        <v>148520.39548001956</v>
      </c>
      <c r="W28" s="7">
        <f t="shared" si="6"/>
        <v>74260.19774000978</v>
      </c>
      <c r="X28" s="7"/>
      <c r="Y28" s="7">
        <f t="shared" si="7"/>
        <v>74260.19774000978</v>
      </c>
      <c r="AC28" s="3">
        <f t="shared" si="12"/>
        <v>16</v>
      </c>
      <c r="AD28" s="20" t="str">
        <f t="shared" si="8"/>
        <v>.Gallatin County</v>
      </c>
      <c r="AE28" s="3"/>
      <c r="AF28" s="18">
        <f t="shared" si="9"/>
        <v>74260.19774000978</v>
      </c>
      <c r="AH28" s="18">
        <v>50683</v>
      </c>
      <c r="AI28" s="18"/>
      <c r="AJ28" s="18">
        <f t="shared" si="10"/>
        <v>23577.197740009782</v>
      </c>
      <c r="AM28" s="18">
        <v>155162</v>
      </c>
    </row>
    <row r="29" spans="2:39" ht="12.75">
      <c r="B29">
        <f t="shared" si="11"/>
        <v>17</v>
      </c>
      <c r="C29" s="70" t="s">
        <v>321</v>
      </c>
      <c r="E29" s="71">
        <v>1233</v>
      </c>
      <c r="G29">
        <f t="shared" si="0"/>
        <v>0.0013436920035613832</v>
      </c>
      <c r="I29" s="31">
        <v>4659312</v>
      </c>
      <c r="K29">
        <f t="shared" si="1"/>
        <v>0.002687535767781403</v>
      </c>
      <c r="M29" s="18"/>
      <c r="O29">
        <f t="shared" si="2"/>
        <v>0</v>
      </c>
      <c r="Q29">
        <f t="shared" si="3"/>
        <v>0.004031227771342787</v>
      </c>
      <c r="S29">
        <f t="shared" si="4"/>
        <v>0.0013437425904475955</v>
      </c>
      <c r="U29" s="7">
        <f t="shared" si="5"/>
        <v>2622.042229255212</v>
      </c>
      <c r="W29" s="7">
        <f t="shared" si="6"/>
        <v>1311.021114627606</v>
      </c>
      <c r="X29" s="7"/>
      <c r="Y29" s="7">
        <f t="shared" si="7"/>
        <v>1311.021114627606</v>
      </c>
      <c r="AC29" s="3">
        <f t="shared" si="12"/>
        <v>17</v>
      </c>
      <c r="AD29" s="20" t="str">
        <f t="shared" si="8"/>
        <v>.Garfield County</v>
      </c>
      <c r="AE29" s="3"/>
      <c r="AF29" s="18">
        <f t="shared" si="9"/>
        <v>1311.021114627606</v>
      </c>
      <c r="AH29" s="18">
        <v>0</v>
      </c>
      <c r="AI29" s="18"/>
      <c r="AJ29" s="18">
        <f t="shared" si="10"/>
        <v>1311.021114627606</v>
      </c>
      <c r="AM29" s="18"/>
    </row>
    <row r="30" spans="2:39" ht="12.75">
      <c r="B30">
        <f t="shared" si="11"/>
        <v>18</v>
      </c>
      <c r="C30" s="70" t="s">
        <v>322</v>
      </c>
      <c r="E30" s="71">
        <v>13250</v>
      </c>
      <c r="G30">
        <f t="shared" si="0"/>
        <v>0.014439512609236276</v>
      </c>
      <c r="I30" s="31">
        <v>16685683</v>
      </c>
      <c r="K30">
        <f t="shared" si="1"/>
        <v>0.009624461695710034</v>
      </c>
      <c r="M30" s="18">
        <v>413</v>
      </c>
      <c r="O30">
        <f t="shared" si="2"/>
        <v>0.013335485954149177</v>
      </c>
      <c r="Q30">
        <f t="shared" si="3"/>
        <v>0.03739946025909549</v>
      </c>
      <c r="S30">
        <f t="shared" si="4"/>
        <v>0.01246648675303183</v>
      </c>
      <c r="U30" s="7">
        <f t="shared" si="5"/>
        <v>24325.830668217503</v>
      </c>
      <c r="W30" s="7">
        <f t="shared" si="6"/>
        <v>12162.915334108751</v>
      </c>
      <c r="X30" s="7"/>
      <c r="Y30" s="7">
        <f t="shared" si="7"/>
        <v>12162.915334108751</v>
      </c>
      <c r="AC30" s="3">
        <f t="shared" si="12"/>
        <v>18</v>
      </c>
      <c r="AD30" s="20" t="str">
        <f t="shared" si="8"/>
        <v>.Glacier County</v>
      </c>
      <c r="AE30" s="3"/>
      <c r="AF30" s="18">
        <f t="shared" si="9"/>
        <v>12162.915334108751</v>
      </c>
      <c r="AH30" s="18">
        <v>1955</v>
      </c>
      <c r="AI30" s="18"/>
      <c r="AJ30" s="18">
        <f t="shared" si="10"/>
        <v>10207.915334108751</v>
      </c>
      <c r="AM30" s="18"/>
    </row>
    <row r="31" spans="2:39" ht="12.75">
      <c r="B31">
        <f t="shared" si="11"/>
        <v>19</v>
      </c>
      <c r="C31" s="70" t="s">
        <v>323</v>
      </c>
      <c r="E31" s="71">
        <v>1047</v>
      </c>
      <c r="G31">
        <f t="shared" si="0"/>
        <v>0.0011409939397638022</v>
      </c>
      <c r="I31" s="31">
        <v>4855284</v>
      </c>
      <c r="K31">
        <f t="shared" si="1"/>
        <v>0.0028005742935301955</v>
      </c>
      <c r="M31" s="18">
        <v>17</v>
      </c>
      <c r="O31">
        <f t="shared" si="2"/>
        <v>0.0005489183080400387</v>
      </c>
      <c r="Q31">
        <f t="shared" si="3"/>
        <v>0.004490486541334037</v>
      </c>
      <c r="S31">
        <f t="shared" si="4"/>
        <v>0.0014968288471113457</v>
      </c>
      <c r="U31" s="7">
        <f t="shared" si="5"/>
        <v>2920.7591357106744</v>
      </c>
      <c r="W31" s="7">
        <f t="shared" si="6"/>
        <v>1460.3795678553372</v>
      </c>
      <c r="X31" s="7"/>
      <c r="Y31" s="7">
        <f t="shared" si="7"/>
        <v>1460.3795678553372</v>
      </c>
      <c r="AC31" s="3">
        <f t="shared" si="12"/>
        <v>19</v>
      </c>
      <c r="AD31" s="20" t="str">
        <f t="shared" si="8"/>
        <v>.Golden Valley County</v>
      </c>
      <c r="AE31" s="3"/>
      <c r="AF31" s="18">
        <f t="shared" si="9"/>
        <v>1460.3795678553372</v>
      </c>
      <c r="AH31" s="18">
        <v>2095</v>
      </c>
      <c r="AI31" s="18"/>
      <c r="AJ31" s="18">
        <f t="shared" si="10"/>
        <v>-634.6204321446628</v>
      </c>
      <c r="AM31" s="18"/>
    </row>
    <row r="32" spans="2:39" ht="12.75">
      <c r="B32">
        <f t="shared" si="11"/>
        <v>20</v>
      </c>
      <c r="C32" s="70" t="s">
        <v>324</v>
      </c>
      <c r="E32" s="71">
        <v>2894</v>
      </c>
      <c r="G32">
        <f t="shared" si="0"/>
        <v>0.0031538075087645116</v>
      </c>
      <c r="I32" s="31">
        <v>8390698</v>
      </c>
      <c r="K32">
        <f t="shared" si="1"/>
        <v>0.004839834935211869</v>
      </c>
      <c r="M32" s="18">
        <v>59</v>
      </c>
      <c r="O32">
        <f t="shared" si="2"/>
        <v>0.001905069422021311</v>
      </c>
      <c r="Q32">
        <f t="shared" si="3"/>
        <v>0.009898711865997691</v>
      </c>
      <c r="S32">
        <f t="shared" si="4"/>
        <v>0.0032995706219992303</v>
      </c>
      <c r="U32" s="7">
        <f t="shared" si="5"/>
        <v>6438.445555565854</v>
      </c>
      <c r="W32" s="7">
        <f t="shared" si="6"/>
        <v>3219.222777782927</v>
      </c>
      <c r="X32" s="7"/>
      <c r="Y32" s="7">
        <f t="shared" si="7"/>
        <v>3219.222777782927</v>
      </c>
      <c r="AC32" s="3">
        <f t="shared" si="12"/>
        <v>20</v>
      </c>
      <c r="AD32" s="20" t="str">
        <f t="shared" si="8"/>
        <v>.Granite County</v>
      </c>
      <c r="AE32" s="3"/>
      <c r="AF32" s="18">
        <f t="shared" si="9"/>
        <v>3219.222777782927</v>
      </c>
      <c r="AH32" s="18">
        <v>4124</v>
      </c>
      <c r="AI32" s="18"/>
      <c r="AJ32" s="18">
        <f t="shared" si="10"/>
        <v>-904.7772222170729</v>
      </c>
      <c r="AM32" s="18"/>
    </row>
    <row r="33" spans="2:39" ht="12.75">
      <c r="B33">
        <f t="shared" si="11"/>
        <v>21</v>
      </c>
      <c r="C33" s="70" t="s">
        <v>325</v>
      </c>
      <c r="E33" s="71">
        <v>16350</v>
      </c>
      <c r="G33">
        <f t="shared" si="0"/>
        <v>0.01781781367252929</v>
      </c>
      <c r="I33" s="31">
        <v>26446529</v>
      </c>
      <c r="K33">
        <f t="shared" si="1"/>
        <v>0.015254611114509641</v>
      </c>
      <c r="M33" s="18">
        <v>754</v>
      </c>
      <c r="O33">
        <f t="shared" si="2"/>
        <v>0.0243461414271876</v>
      </c>
      <c r="Q33">
        <f t="shared" si="3"/>
        <v>0.05741856621422653</v>
      </c>
      <c r="S33">
        <f t="shared" si="4"/>
        <v>0.019139522071408843</v>
      </c>
      <c r="U33" s="7">
        <f t="shared" si="5"/>
        <v>37346.911138895935</v>
      </c>
      <c r="W33" s="7">
        <f t="shared" si="6"/>
        <v>18673.455569447968</v>
      </c>
      <c r="X33" s="7"/>
      <c r="Y33" s="7">
        <f t="shared" si="7"/>
        <v>18673.455569447968</v>
      </c>
      <c r="AC33" s="3">
        <f t="shared" si="12"/>
        <v>21</v>
      </c>
      <c r="AD33" s="20" t="str">
        <f t="shared" si="8"/>
        <v>.Hill County</v>
      </c>
      <c r="AE33" s="3"/>
      <c r="AF33" s="18">
        <f t="shared" si="9"/>
        <v>18673.455569447968</v>
      </c>
      <c r="AH33" s="18">
        <v>29014</v>
      </c>
      <c r="AI33" s="18"/>
      <c r="AJ33" s="18">
        <f t="shared" si="10"/>
        <v>-10340.544430552032</v>
      </c>
      <c r="AM33" s="18"/>
    </row>
    <row r="34" spans="2:39" ht="12.75">
      <c r="B34">
        <f t="shared" si="11"/>
        <v>22</v>
      </c>
      <c r="C34" s="70" t="s">
        <v>326</v>
      </c>
      <c r="E34" s="71">
        <v>10499</v>
      </c>
      <c r="G34">
        <f t="shared" si="0"/>
        <v>0.011441542859197861</v>
      </c>
      <c r="I34" s="31">
        <v>18196508</v>
      </c>
      <c r="K34">
        <f t="shared" si="1"/>
        <v>0.01049592001967682</v>
      </c>
      <c r="M34" s="18">
        <v>74</v>
      </c>
      <c r="O34">
        <f t="shared" si="2"/>
        <v>0.002389409105586051</v>
      </c>
      <c r="Q34">
        <f t="shared" si="3"/>
        <v>0.02432687198446073</v>
      </c>
      <c r="S34">
        <f t="shared" si="4"/>
        <v>0.008108957328153577</v>
      </c>
      <c r="U34" s="7">
        <f t="shared" si="5"/>
        <v>15822.992216511419</v>
      </c>
      <c r="W34" s="7">
        <f t="shared" si="6"/>
        <v>7911.496108255709</v>
      </c>
      <c r="X34" s="7"/>
      <c r="Y34" s="7">
        <f t="shared" si="7"/>
        <v>7911.496108255709</v>
      </c>
      <c r="AC34" s="3">
        <f t="shared" si="12"/>
        <v>22</v>
      </c>
      <c r="AD34" s="20" t="str">
        <f t="shared" si="8"/>
        <v>.Jefferson County</v>
      </c>
      <c r="AE34" s="3"/>
      <c r="AF34" s="18">
        <f t="shared" si="9"/>
        <v>7911.496108255709</v>
      </c>
      <c r="AH34" s="18">
        <v>4680</v>
      </c>
      <c r="AI34" s="18"/>
      <c r="AJ34" s="18">
        <f t="shared" si="10"/>
        <v>3231.4961082557093</v>
      </c>
      <c r="AM34" s="18"/>
    </row>
    <row r="35" spans="2:39" ht="12.75">
      <c r="B35">
        <f t="shared" si="11"/>
        <v>23</v>
      </c>
      <c r="C35" s="70" t="s">
        <v>327</v>
      </c>
      <c r="E35" s="71">
        <v>2192</v>
      </c>
      <c r="G35">
        <f t="shared" si="0"/>
        <v>0.0023887857841091258</v>
      </c>
      <c r="I35" s="31">
        <v>10175211</v>
      </c>
      <c r="K35">
        <f t="shared" si="1"/>
        <v>0.005869159117745877</v>
      </c>
      <c r="M35" s="18">
        <v>27</v>
      </c>
      <c r="O35">
        <f t="shared" si="2"/>
        <v>0.0008718114304165322</v>
      </c>
      <c r="Q35">
        <f t="shared" si="3"/>
        <v>0.009129756332271536</v>
      </c>
      <c r="S35">
        <f t="shared" si="4"/>
        <v>0.003043252110757179</v>
      </c>
      <c r="U35" s="7">
        <f t="shared" si="5"/>
        <v>5938.291757216261</v>
      </c>
      <c r="W35" s="7">
        <f t="shared" si="6"/>
        <v>2969.1458786081307</v>
      </c>
      <c r="X35" s="7"/>
      <c r="Y35" s="7">
        <f t="shared" si="7"/>
        <v>2969.1458786081307</v>
      </c>
      <c r="AC35" s="3">
        <f t="shared" si="12"/>
        <v>23</v>
      </c>
      <c r="AD35" s="20" t="str">
        <f t="shared" si="8"/>
        <v>.Judith Basin County</v>
      </c>
      <c r="AE35" s="3"/>
      <c r="AF35" s="18">
        <f t="shared" si="9"/>
        <v>2969.1458786081307</v>
      </c>
      <c r="AH35" s="18">
        <v>1259.49</v>
      </c>
      <c r="AI35" s="18"/>
      <c r="AJ35" s="18">
        <f t="shared" si="10"/>
        <v>1709.6558786081307</v>
      </c>
      <c r="AM35" s="18"/>
    </row>
    <row r="36" spans="2:39" ht="12.75">
      <c r="B36">
        <f t="shared" si="11"/>
        <v>24</v>
      </c>
      <c r="C36" s="70" t="s">
        <v>328</v>
      </c>
      <c r="E36" s="71">
        <v>27197</v>
      </c>
      <c r="G36">
        <f t="shared" si="0"/>
        <v>0.029638598070445204</v>
      </c>
      <c r="I36" s="31">
        <v>50613238</v>
      </c>
      <c r="K36">
        <f t="shared" si="1"/>
        <v>0.029194200227036286</v>
      </c>
      <c r="M36" s="18">
        <v>1108</v>
      </c>
      <c r="O36">
        <f t="shared" si="2"/>
        <v>0.03577655795931547</v>
      </c>
      <c r="Q36">
        <f t="shared" si="3"/>
        <v>0.09460935625679695</v>
      </c>
      <c r="S36">
        <f t="shared" si="4"/>
        <v>0.031536452085598986</v>
      </c>
      <c r="U36" s="7">
        <f t="shared" si="5"/>
        <v>61537.01588172513</v>
      </c>
      <c r="W36" s="7">
        <f t="shared" si="6"/>
        <v>30768.507940862564</v>
      </c>
      <c r="X36" s="7"/>
      <c r="Y36" s="7">
        <f t="shared" si="7"/>
        <v>30768.507940862564</v>
      </c>
      <c r="AC36" s="3">
        <f t="shared" si="12"/>
        <v>24</v>
      </c>
      <c r="AD36" s="20" t="str">
        <f t="shared" si="8"/>
        <v>.Lake County</v>
      </c>
      <c r="AE36" s="3"/>
      <c r="AF36" s="18">
        <f t="shared" si="9"/>
        <v>30768.507940862564</v>
      </c>
      <c r="AH36" s="18">
        <v>34500</v>
      </c>
      <c r="AI36" s="18"/>
      <c r="AJ36" s="18">
        <f t="shared" si="10"/>
        <v>-3731.4920591374357</v>
      </c>
      <c r="AM36" s="18"/>
    </row>
    <row r="37" spans="2:39" ht="12.75">
      <c r="B37">
        <f t="shared" si="11"/>
        <v>25</v>
      </c>
      <c r="C37" s="70" t="s">
        <v>329</v>
      </c>
      <c r="E37" s="71">
        <v>57137</v>
      </c>
      <c r="G37">
        <f t="shared" si="0"/>
        <v>0.062266447694636455</v>
      </c>
      <c r="I37" s="31">
        <v>85316967</v>
      </c>
      <c r="K37">
        <f t="shared" si="1"/>
        <v>0.0492116433523073</v>
      </c>
      <c r="M37" s="18">
        <v>402</v>
      </c>
      <c r="O37">
        <f t="shared" si="2"/>
        <v>0.012980303519535033</v>
      </c>
      <c r="Q37">
        <f t="shared" si="3"/>
        <v>0.1244583945664788</v>
      </c>
      <c r="S37">
        <f t="shared" si="4"/>
        <v>0.041486131522159596</v>
      </c>
      <c r="U37" s="7">
        <f t="shared" si="5"/>
        <v>80951.80546692698</v>
      </c>
      <c r="W37" s="7">
        <f t="shared" si="6"/>
        <v>40475.90273346349</v>
      </c>
      <c r="X37" s="7"/>
      <c r="Y37" s="7">
        <f t="shared" si="7"/>
        <v>40475.90273346349</v>
      </c>
      <c r="AC37" s="3">
        <f t="shared" si="12"/>
        <v>25</v>
      </c>
      <c r="AD37" s="20" t="str">
        <f t="shared" si="8"/>
        <v>.Lewis and Clark County</v>
      </c>
      <c r="AE37" s="3"/>
      <c r="AF37" s="18">
        <f t="shared" si="9"/>
        <v>40475.90273346349</v>
      </c>
      <c r="AH37" s="18">
        <v>101549</v>
      </c>
      <c r="AI37" s="18"/>
      <c r="AJ37" s="18">
        <f t="shared" si="10"/>
        <v>-61073.09726653651</v>
      </c>
      <c r="AM37" s="18">
        <v>129995</v>
      </c>
    </row>
    <row r="38" spans="2:39" ht="12.75">
      <c r="B38">
        <f t="shared" si="11"/>
        <v>26</v>
      </c>
      <c r="C38" s="70" t="s">
        <v>330</v>
      </c>
      <c r="E38" s="71">
        <v>2055</v>
      </c>
      <c r="G38">
        <f t="shared" si="0"/>
        <v>0.002239486672602305</v>
      </c>
      <c r="I38" s="31">
        <v>6595990</v>
      </c>
      <c r="K38">
        <f t="shared" si="1"/>
        <v>0.003804630179075464</v>
      </c>
      <c r="M38" s="18">
        <v>7</v>
      </c>
      <c r="O38">
        <f t="shared" si="2"/>
        <v>0.00022602518566354536</v>
      </c>
      <c r="Q38">
        <f t="shared" si="3"/>
        <v>0.006270142037341314</v>
      </c>
      <c r="S38">
        <f t="shared" si="4"/>
        <v>0.002090047345780438</v>
      </c>
      <c r="U38" s="7">
        <f t="shared" si="5"/>
        <v>4078.305205726677</v>
      </c>
      <c r="W38" s="7">
        <f t="shared" si="6"/>
        <v>2039.1526028633384</v>
      </c>
      <c r="X38" s="7"/>
      <c r="Y38" s="7">
        <f t="shared" si="7"/>
        <v>2039.1526028633384</v>
      </c>
      <c r="AC38" s="3">
        <f t="shared" si="12"/>
        <v>26</v>
      </c>
      <c r="AD38" s="20" t="str">
        <f t="shared" si="8"/>
        <v>.Liberty County</v>
      </c>
      <c r="AE38" s="3"/>
      <c r="AF38" s="18">
        <f t="shared" si="9"/>
        <v>2039.1526028633384</v>
      </c>
      <c r="AH38" s="18">
        <v>0</v>
      </c>
      <c r="AI38" s="18"/>
      <c r="AJ38" s="18">
        <f t="shared" si="10"/>
        <v>2039.1526028633384</v>
      </c>
      <c r="AM38" s="18"/>
    </row>
    <row r="39" spans="2:39" ht="12.75">
      <c r="B39">
        <f t="shared" si="11"/>
        <v>27</v>
      </c>
      <c r="C39" s="70" t="s">
        <v>331</v>
      </c>
      <c r="E39" s="71">
        <v>18835</v>
      </c>
      <c r="G39">
        <f t="shared" si="0"/>
        <v>0.020525903395846434</v>
      </c>
      <c r="I39" s="31">
        <v>25146713</v>
      </c>
      <c r="K39">
        <f t="shared" si="1"/>
        <v>0.0145048648018492</v>
      </c>
      <c r="M39" s="18">
        <v>691</v>
      </c>
      <c r="O39">
        <f t="shared" si="2"/>
        <v>0.022311914756215693</v>
      </c>
      <c r="Q39">
        <f t="shared" si="3"/>
        <v>0.05734268295391133</v>
      </c>
      <c r="S39">
        <f t="shared" si="4"/>
        <v>0.019114227651303776</v>
      </c>
      <c r="U39" s="7">
        <f t="shared" si="5"/>
        <v>37297.55418753376</v>
      </c>
      <c r="W39" s="7">
        <f t="shared" si="6"/>
        <v>18648.77709376688</v>
      </c>
      <c r="X39" s="7"/>
      <c r="Y39" s="7">
        <f t="shared" si="7"/>
        <v>18648.77709376688</v>
      </c>
      <c r="AC39" s="3">
        <f t="shared" si="12"/>
        <v>27</v>
      </c>
      <c r="AD39" s="20" t="str">
        <f t="shared" si="8"/>
        <v>.Lincoln County</v>
      </c>
      <c r="AE39" s="3"/>
      <c r="AF39" s="18">
        <f t="shared" si="9"/>
        <v>18648.77709376688</v>
      </c>
      <c r="AH39" s="18">
        <v>2251</v>
      </c>
      <c r="AI39" s="18"/>
      <c r="AJ39" s="18">
        <f t="shared" si="10"/>
        <v>16397.77709376688</v>
      </c>
      <c r="AM39" s="18"/>
    </row>
    <row r="40" spans="2:39" ht="12.75">
      <c r="B40">
        <f t="shared" si="11"/>
        <v>28</v>
      </c>
      <c r="C40" s="70" t="s">
        <v>332</v>
      </c>
      <c r="E40" s="71">
        <v>1818</v>
      </c>
      <c r="G40">
        <f t="shared" si="0"/>
        <v>0.0019812101074408715</v>
      </c>
      <c r="I40" s="31">
        <v>30764000</v>
      </c>
      <c r="K40">
        <f t="shared" si="1"/>
        <v>0.017744969720857304</v>
      </c>
      <c r="M40" s="18">
        <v>1</v>
      </c>
      <c r="O40">
        <f t="shared" si="2"/>
        <v>3.228931223764934E-05</v>
      </c>
      <c r="Q40">
        <f t="shared" si="3"/>
        <v>0.019758469140535827</v>
      </c>
      <c r="S40">
        <f t="shared" si="4"/>
        <v>0.006586156380178609</v>
      </c>
      <c r="U40" s="7">
        <f t="shared" si="5"/>
        <v>12851.55377232976</v>
      </c>
      <c r="W40" s="7">
        <f t="shared" si="6"/>
        <v>6425.77688616488</v>
      </c>
      <c r="X40" s="7"/>
      <c r="Y40" s="7">
        <f t="shared" si="7"/>
        <v>6425.77688616488</v>
      </c>
      <c r="AC40" s="3">
        <f t="shared" si="12"/>
        <v>28</v>
      </c>
      <c r="AD40" s="20" t="str">
        <f t="shared" si="8"/>
        <v>.McCone County</v>
      </c>
      <c r="AE40" s="3"/>
      <c r="AF40" s="18">
        <f t="shared" si="9"/>
        <v>6425.77688616488</v>
      </c>
      <c r="AH40" s="18">
        <v>1441</v>
      </c>
      <c r="AI40" s="18"/>
      <c r="AJ40" s="18">
        <f t="shared" si="10"/>
        <v>4984.77688616488</v>
      </c>
      <c r="AM40" s="18"/>
    </row>
    <row r="41" spans="2:39" ht="12.75">
      <c r="B41">
        <f t="shared" si="11"/>
        <v>29</v>
      </c>
      <c r="C41" s="70" t="s">
        <v>333</v>
      </c>
      <c r="E41" s="71">
        <v>6967</v>
      </c>
      <c r="G41">
        <f t="shared" si="0"/>
        <v>0.007592459196116915</v>
      </c>
      <c r="I41" s="31">
        <v>5844020</v>
      </c>
      <c r="K41">
        <f t="shared" si="1"/>
        <v>0.0033708866840490345</v>
      </c>
      <c r="M41" s="18">
        <v>91</v>
      </c>
      <c r="O41">
        <f t="shared" si="2"/>
        <v>0.0029383274136260897</v>
      </c>
      <c r="Q41">
        <f t="shared" si="3"/>
        <v>0.013901673293792039</v>
      </c>
      <c r="S41">
        <f t="shared" si="4"/>
        <v>0.004633891097930679</v>
      </c>
      <c r="U41" s="7">
        <f t="shared" si="5"/>
        <v>9042.10243160994</v>
      </c>
      <c r="W41" s="7">
        <f t="shared" si="6"/>
        <v>4521.05121580497</v>
      </c>
      <c r="X41" s="7"/>
      <c r="Y41" s="7">
        <f t="shared" si="7"/>
        <v>4521.05121580497</v>
      </c>
      <c r="AC41" s="3">
        <f t="shared" si="12"/>
        <v>29</v>
      </c>
      <c r="AD41" s="20" t="str">
        <f t="shared" si="8"/>
        <v>.Madison County</v>
      </c>
      <c r="AE41" s="3"/>
      <c r="AF41" s="18">
        <f t="shared" si="9"/>
        <v>4521.05121580497</v>
      </c>
      <c r="AH41" s="18">
        <v>7878</v>
      </c>
      <c r="AI41" s="18"/>
      <c r="AJ41" s="18">
        <f t="shared" si="10"/>
        <v>-3356.9487841950304</v>
      </c>
      <c r="AM41" s="18"/>
    </row>
    <row r="42" spans="2:39" ht="12.75">
      <c r="B42">
        <f t="shared" si="11"/>
        <v>30</v>
      </c>
      <c r="C42" s="70" t="s">
        <v>334</v>
      </c>
      <c r="E42" s="71">
        <v>1967</v>
      </c>
      <c r="G42">
        <f t="shared" si="0"/>
        <v>0.0021435865133862457</v>
      </c>
      <c r="I42" s="31">
        <v>7290362</v>
      </c>
      <c r="K42">
        <f t="shared" si="1"/>
        <v>0.004205150596284251</v>
      </c>
      <c r="M42" s="18">
        <v>57</v>
      </c>
      <c r="O42">
        <f t="shared" si="2"/>
        <v>0.0018404907975460123</v>
      </c>
      <c r="Q42">
        <f t="shared" si="3"/>
        <v>0.008189227907216509</v>
      </c>
      <c r="S42">
        <f t="shared" si="4"/>
        <v>0.0027297426357388364</v>
      </c>
      <c r="U42" s="7">
        <f t="shared" si="5"/>
        <v>5326.54134563192</v>
      </c>
      <c r="W42" s="7">
        <f t="shared" si="6"/>
        <v>2663.27067281596</v>
      </c>
      <c r="X42" s="7"/>
      <c r="Y42" s="7">
        <f t="shared" si="7"/>
        <v>2663.27067281596</v>
      </c>
      <c r="AC42" s="3">
        <f t="shared" si="12"/>
        <v>30</v>
      </c>
      <c r="AD42" s="20" t="str">
        <f t="shared" si="8"/>
        <v>.Meagher County</v>
      </c>
      <c r="AE42" s="3"/>
      <c r="AF42" s="18">
        <f t="shared" si="9"/>
        <v>2663.27067281596</v>
      </c>
      <c r="AH42" s="18">
        <v>2449</v>
      </c>
      <c r="AI42" s="18"/>
      <c r="AJ42" s="18">
        <f t="shared" si="10"/>
        <v>214.2706728159601</v>
      </c>
      <c r="AM42" s="18"/>
    </row>
    <row r="43" spans="2:39" ht="12.75">
      <c r="B43">
        <f t="shared" si="11"/>
        <v>31</v>
      </c>
      <c r="C43" s="70" t="s">
        <v>335</v>
      </c>
      <c r="E43" s="71">
        <v>3884</v>
      </c>
      <c r="G43">
        <f t="shared" si="0"/>
        <v>0.004232684299945185</v>
      </c>
      <c r="I43" s="31">
        <v>7620603</v>
      </c>
      <c r="K43">
        <f t="shared" si="1"/>
        <v>0.004395636766664749</v>
      </c>
      <c r="M43" s="18">
        <v>114</v>
      </c>
      <c r="O43">
        <f t="shared" si="2"/>
        <v>0.0036809815950920245</v>
      </c>
      <c r="Q43">
        <f t="shared" si="3"/>
        <v>0.012309302661701958</v>
      </c>
      <c r="S43">
        <f t="shared" si="4"/>
        <v>0.004103100887233986</v>
      </c>
      <c r="U43" s="7">
        <f t="shared" si="5"/>
        <v>8006.372555057903</v>
      </c>
      <c r="W43" s="7">
        <f t="shared" si="6"/>
        <v>4003.1862775289515</v>
      </c>
      <c r="X43" s="7"/>
      <c r="Y43" s="7">
        <f t="shared" si="7"/>
        <v>4003.1862775289515</v>
      </c>
      <c r="AC43" s="3">
        <f t="shared" si="12"/>
        <v>31</v>
      </c>
      <c r="AD43" s="20" t="str">
        <f t="shared" si="8"/>
        <v>.Mineral County</v>
      </c>
      <c r="AE43" s="3"/>
      <c r="AF43" s="18">
        <f t="shared" si="9"/>
        <v>4003.1862775289515</v>
      </c>
      <c r="AH43" s="18">
        <v>1970.87</v>
      </c>
      <c r="AI43" s="18"/>
      <c r="AJ43" s="18">
        <f t="shared" si="10"/>
        <v>2032.3162775289516</v>
      </c>
      <c r="AM43" s="18"/>
    </row>
    <row r="44" spans="2:39" ht="12.75">
      <c r="B44">
        <f t="shared" si="11"/>
        <v>32</v>
      </c>
      <c r="C44" s="70" t="s">
        <v>336</v>
      </c>
      <c r="E44" s="71">
        <v>98616</v>
      </c>
      <c r="G44">
        <f t="shared" si="0"/>
        <v>0.10746920569603355</v>
      </c>
      <c r="I44" s="31">
        <v>159846370</v>
      </c>
      <c r="K44">
        <f t="shared" si="1"/>
        <v>0.09220091651407337</v>
      </c>
      <c r="M44" s="18">
        <v>3925</v>
      </c>
      <c r="O44">
        <f t="shared" si="2"/>
        <v>0.12673555053277366</v>
      </c>
      <c r="Q44">
        <f t="shared" si="3"/>
        <v>0.32640567274288057</v>
      </c>
      <c r="S44">
        <f t="shared" si="4"/>
        <v>0.10880189091429353</v>
      </c>
      <c r="U44" s="7">
        <f t="shared" si="5"/>
        <v>212304.91213727914</v>
      </c>
      <c r="W44" s="7">
        <f t="shared" si="6"/>
        <v>106152.45606863957</v>
      </c>
      <c r="X44" s="7"/>
      <c r="Y44" s="7">
        <f t="shared" si="7"/>
        <v>106152.45606863957</v>
      </c>
      <c r="AC44" s="3">
        <f t="shared" si="12"/>
        <v>32</v>
      </c>
      <c r="AD44" s="20" t="str">
        <f t="shared" si="8"/>
        <v>.Missoula County</v>
      </c>
      <c r="AE44" s="3"/>
      <c r="AF44" s="18">
        <f t="shared" si="9"/>
        <v>106152.45606863957</v>
      </c>
      <c r="AH44" s="18">
        <v>137844</v>
      </c>
      <c r="AI44" s="18"/>
      <c r="AJ44" s="18">
        <f t="shared" si="10"/>
        <v>-31691.54393136043</v>
      </c>
      <c r="AM44" s="18">
        <v>150000</v>
      </c>
    </row>
    <row r="45" spans="2:39" ht="12.75">
      <c r="B45">
        <f t="shared" si="11"/>
        <v>33</v>
      </c>
      <c r="C45" s="70" t="s">
        <v>337</v>
      </c>
      <c r="E45" s="71">
        <v>4464</v>
      </c>
      <c r="G45">
        <f aca="true" t="shared" si="13" ref="G45:G68">+E45/$E$70</f>
        <v>0.004864753531141942</v>
      </c>
      <c r="I45" s="31">
        <v>6253956</v>
      </c>
      <c r="K45">
        <f aca="true" t="shared" si="14" ref="K45:K68">+I45/$I$70</f>
        <v>0.0036073416933940275</v>
      </c>
      <c r="M45" s="18">
        <v>143</v>
      </c>
      <c r="O45">
        <f aca="true" t="shared" si="15" ref="O45:O68">+M45/$M$70</f>
        <v>0.004617371649983855</v>
      </c>
      <c r="Q45">
        <f aca="true" t="shared" si="16" ref="Q45:Q68">+G45+K45+O45</f>
        <v>0.013089466874519826</v>
      </c>
      <c r="S45">
        <f aca="true" t="shared" si="17" ref="S45:S68">+Q45/3</f>
        <v>0.004363155624839942</v>
      </c>
      <c r="U45" s="7">
        <f aca="true" t="shared" si="18" ref="U45:U68">+S45*$E$7</f>
        <v>8513.816844438928</v>
      </c>
      <c r="W45" s="7">
        <f aca="true" t="shared" si="19" ref="W45:W68">+U45/2</f>
        <v>4256.908422219464</v>
      </c>
      <c r="X45" s="7"/>
      <c r="Y45" s="7">
        <f aca="true" t="shared" si="20" ref="Y45:Y68">+W45</f>
        <v>4256.908422219464</v>
      </c>
      <c r="AC45" s="3">
        <f t="shared" si="12"/>
        <v>33</v>
      </c>
      <c r="AD45" s="20" t="str">
        <f aca="true" t="shared" si="21" ref="AD45:AD68">+C45</f>
        <v>.Musselshell County</v>
      </c>
      <c r="AE45" s="3"/>
      <c r="AF45" s="18">
        <f aca="true" t="shared" si="22" ref="AF45:AF68">+Y45</f>
        <v>4256.908422219464</v>
      </c>
      <c r="AH45" s="18">
        <v>21804</v>
      </c>
      <c r="AI45" s="18"/>
      <c r="AJ45" s="18">
        <f aca="true" t="shared" si="23" ref="AJ45:AJ68">+AF45-AH45</f>
        <v>-17547.091577780535</v>
      </c>
      <c r="AM45" s="18"/>
    </row>
    <row r="46" spans="2:39" ht="12.75">
      <c r="B46">
        <f aca="true" t="shared" si="24" ref="B46:B70">1+B45</f>
        <v>34</v>
      </c>
      <c r="C46" s="70" t="s">
        <v>338</v>
      </c>
      <c r="E46" s="71">
        <v>15840</v>
      </c>
      <c r="G46">
        <f t="shared" si="13"/>
        <v>0.017262028658890764</v>
      </c>
      <c r="I46" s="31">
        <v>29863164</v>
      </c>
      <c r="K46">
        <f t="shared" si="14"/>
        <v>0.017225358891853983</v>
      </c>
      <c r="M46" s="18">
        <v>229</v>
      </c>
      <c r="O46">
        <f t="shared" si="15"/>
        <v>0.0073942525024216985</v>
      </c>
      <c r="Q46">
        <f t="shared" si="16"/>
        <v>0.04188164005316645</v>
      </c>
      <c r="S46">
        <f t="shared" si="17"/>
        <v>0.013960546684388815</v>
      </c>
      <c r="U46" s="7">
        <f t="shared" si="18"/>
        <v>27241.186824154527</v>
      </c>
      <c r="W46" s="7">
        <f t="shared" si="19"/>
        <v>13620.593412077264</v>
      </c>
      <c r="X46" s="7"/>
      <c r="Y46" s="7">
        <f t="shared" si="20"/>
        <v>13620.593412077264</v>
      </c>
      <c r="AC46" s="3">
        <f aca="true" t="shared" si="25" ref="AC46:AC70">1+AC45</f>
        <v>34</v>
      </c>
      <c r="AD46" s="20" t="str">
        <f t="shared" si="21"/>
        <v>.Park County</v>
      </c>
      <c r="AE46" s="3"/>
      <c r="AF46" s="18">
        <f t="shared" si="22"/>
        <v>13620.593412077264</v>
      </c>
      <c r="AH46" s="18">
        <v>5144</v>
      </c>
      <c r="AI46" s="18"/>
      <c r="AJ46" s="18">
        <f t="shared" si="23"/>
        <v>8476.593412077264</v>
      </c>
      <c r="AM46" s="18"/>
    </row>
    <row r="47" spans="2:39" ht="12.75">
      <c r="B47">
        <f t="shared" si="24"/>
        <v>35</v>
      </c>
      <c r="C47" s="70" t="s">
        <v>339</v>
      </c>
      <c r="E47" s="71">
        <v>491</v>
      </c>
      <c r="G47">
        <f t="shared" si="13"/>
        <v>0.0005350792974441518</v>
      </c>
      <c r="I47" s="31">
        <v>1549138</v>
      </c>
      <c r="K47">
        <f t="shared" si="14"/>
        <v>0.0008935576291584139</v>
      </c>
      <c r="M47" s="18">
        <v>2</v>
      </c>
      <c r="O47">
        <f t="shared" si="15"/>
        <v>6.457862447529868E-05</v>
      </c>
      <c r="Q47">
        <f t="shared" si="16"/>
        <v>0.0014932155510778643</v>
      </c>
      <c r="S47">
        <f t="shared" si="17"/>
        <v>0.0004977385170259548</v>
      </c>
      <c r="U47" s="7">
        <f t="shared" si="18"/>
        <v>971.2361727957115</v>
      </c>
      <c r="W47" s="7">
        <f t="shared" si="19"/>
        <v>485.61808639785573</v>
      </c>
      <c r="X47" s="7"/>
      <c r="Y47" s="7">
        <f t="shared" si="20"/>
        <v>485.61808639785573</v>
      </c>
      <c r="AC47" s="3">
        <f t="shared" si="25"/>
        <v>35</v>
      </c>
      <c r="AD47" s="20" t="str">
        <f t="shared" si="21"/>
        <v>.Petroleum County</v>
      </c>
      <c r="AE47" s="3"/>
      <c r="AF47" s="18">
        <f t="shared" si="22"/>
        <v>485.61808639785573</v>
      </c>
      <c r="AH47" s="18">
        <v>0</v>
      </c>
      <c r="AI47" s="18"/>
      <c r="AJ47" s="18">
        <f t="shared" si="23"/>
        <v>485.61808639785573</v>
      </c>
      <c r="AM47" s="18"/>
    </row>
    <row r="48" spans="2:39" ht="12.75">
      <c r="B48">
        <f t="shared" si="24"/>
        <v>36</v>
      </c>
      <c r="C48" s="70" t="s">
        <v>340</v>
      </c>
      <c r="E48" s="71">
        <v>4271</v>
      </c>
      <c r="G48">
        <f t="shared" si="13"/>
        <v>0.004654427045588538</v>
      </c>
      <c r="I48" s="31">
        <v>13586284</v>
      </c>
      <c r="K48">
        <f t="shared" si="14"/>
        <v>0.007836698680242104</v>
      </c>
      <c r="M48" s="18">
        <v>67</v>
      </c>
      <c r="O48">
        <f t="shared" si="15"/>
        <v>0.002163383919922506</v>
      </c>
      <c r="Q48">
        <f t="shared" si="16"/>
        <v>0.014654509645753147</v>
      </c>
      <c r="S48">
        <f t="shared" si="17"/>
        <v>0.004884836548584382</v>
      </c>
      <c r="U48" s="7">
        <f t="shared" si="18"/>
        <v>9531.771787579608</v>
      </c>
      <c r="W48" s="7">
        <f t="shared" si="19"/>
        <v>4765.885893789804</v>
      </c>
      <c r="X48" s="7"/>
      <c r="Y48" s="7">
        <f t="shared" si="20"/>
        <v>4765.885893789804</v>
      </c>
      <c r="AC48" s="3">
        <f t="shared" si="25"/>
        <v>36</v>
      </c>
      <c r="AD48" s="20" t="str">
        <f t="shared" si="21"/>
        <v>.Phillips County</v>
      </c>
      <c r="AE48" s="3"/>
      <c r="AF48" s="18">
        <f t="shared" si="22"/>
        <v>4765.885893789804</v>
      </c>
      <c r="AH48" s="18">
        <v>321</v>
      </c>
      <c r="AI48" s="18"/>
      <c r="AJ48" s="18">
        <f t="shared" si="23"/>
        <v>4444.885893789804</v>
      </c>
      <c r="AM48" s="18"/>
    </row>
    <row r="49" spans="2:39" ht="12.75">
      <c r="B49">
        <f t="shared" si="24"/>
        <v>37</v>
      </c>
      <c r="C49" s="70" t="s">
        <v>341</v>
      </c>
      <c r="E49" s="71">
        <v>6166</v>
      </c>
      <c r="G49">
        <f t="shared" si="13"/>
        <v>0.006719549792343462</v>
      </c>
      <c r="I49" s="31">
        <v>12057909</v>
      </c>
      <c r="K49">
        <f t="shared" si="14"/>
        <v>0.006955117348259419</v>
      </c>
      <c r="M49" s="18">
        <v>115</v>
      </c>
      <c r="O49">
        <f t="shared" si="15"/>
        <v>0.003713270907329674</v>
      </c>
      <c r="Q49">
        <f t="shared" si="16"/>
        <v>0.017387938047932556</v>
      </c>
      <c r="S49">
        <f t="shared" si="17"/>
        <v>0.005795979349310852</v>
      </c>
      <c r="U49" s="7">
        <f t="shared" si="18"/>
        <v>11309.682912351565</v>
      </c>
      <c r="W49" s="7">
        <f t="shared" si="19"/>
        <v>5654.841456175783</v>
      </c>
      <c r="X49" s="7"/>
      <c r="Y49" s="7">
        <f t="shared" si="20"/>
        <v>5654.841456175783</v>
      </c>
      <c r="AC49" s="3">
        <f t="shared" si="25"/>
        <v>37</v>
      </c>
      <c r="AD49" s="20" t="str">
        <f t="shared" si="21"/>
        <v>.Pondera County</v>
      </c>
      <c r="AE49" s="3"/>
      <c r="AF49" s="18">
        <f t="shared" si="22"/>
        <v>5654.841456175783</v>
      </c>
      <c r="AH49" s="18">
        <v>9327</v>
      </c>
      <c r="AI49" s="18"/>
      <c r="AJ49" s="18">
        <f t="shared" si="23"/>
        <v>-3672.1585438242173</v>
      </c>
      <c r="AM49" s="18"/>
    </row>
    <row r="50" spans="2:39" ht="12.75">
      <c r="B50">
        <f t="shared" si="24"/>
        <v>38</v>
      </c>
      <c r="C50" s="70" t="s">
        <v>342</v>
      </c>
      <c r="E50" s="71">
        <v>1834</v>
      </c>
      <c r="G50">
        <f t="shared" si="13"/>
        <v>0.0019986465000256096</v>
      </c>
      <c r="I50" s="31">
        <v>3984794</v>
      </c>
      <c r="K50">
        <f t="shared" si="14"/>
        <v>0.002298467327845984</v>
      </c>
      <c r="M50" s="18">
        <v>6</v>
      </c>
      <c r="O50">
        <f t="shared" si="15"/>
        <v>0.00019373587342589604</v>
      </c>
      <c r="Q50">
        <f t="shared" si="16"/>
        <v>0.0044908497012974904</v>
      </c>
      <c r="S50">
        <f t="shared" si="17"/>
        <v>0.0014969499004324968</v>
      </c>
      <c r="U50" s="7">
        <f t="shared" si="18"/>
        <v>2920.9953468141302</v>
      </c>
      <c r="W50" s="7">
        <f t="shared" si="19"/>
        <v>1460.4976734070651</v>
      </c>
      <c r="X50" s="7"/>
      <c r="Y50" s="7">
        <f t="shared" si="20"/>
        <v>1460.4976734070651</v>
      </c>
      <c r="AC50" s="3">
        <f t="shared" si="25"/>
        <v>38</v>
      </c>
      <c r="AD50" s="20" t="str">
        <f t="shared" si="21"/>
        <v>.Powder River County</v>
      </c>
      <c r="AE50" s="3"/>
      <c r="AF50" s="18">
        <f t="shared" si="22"/>
        <v>1460.4976734070651</v>
      </c>
      <c r="AH50" s="18">
        <v>677</v>
      </c>
      <c r="AI50" s="18"/>
      <c r="AJ50" s="18">
        <f t="shared" si="23"/>
        <v>783.4976734070651</v>
      </c>
      <c r="AM50" s="18"/>
    </row>
    <row r="51" spans="2:39" ht="12.75">
      <c r="B51">
        <f t="shared" si="24"/>
        <v>39</v>
      </c>
      <c r="C51" s="70" t="s">
        <v>343</v>
      </c>
      <c r="E51" s="71">
        <v>7006</v>
      </c>
      <c r="G51">
        <f t="shared" si="13"/>
        <v>0.007634960403042215</v>
      </c>
      <c r="I51" s="31">
        <v>11050760</v>
      </c>
      <c r="K51">
        <f t="shared" si="14"/>
        <v>0.0063741841630627055</v>
      </c>
      <c r="M51" s="18">
        <v>282</v>
      </c>
      <c r="O51">
        <f t="shared" si="15"/>
        <v>0.009105586051017113</v>
      </c>
      <c r="Q51">
        <f t="shared" si="16"/>
        <v>0.023114730617122034</v>
      </c>
      <c r="S51">
        <f t="shared" si="17"/>
        <v>0.007704910205707345</v>
      </c>
      <c r="U51" s="7">
        <f t="shared" si="18"/>
        <v>15034.57587457633</v>
      </c>
      <c r="W51" s="7">
        <f t="shared" si="19"/>
        <v>7517.287937288165</v>
      </c>
      <c r="X51" s="7"/>
      <c r="Y51" s="7">
        <f t="shared" si="20"/>
        <v>7517.287937288165</v>
      </c>
      <c r="AC51" s="3">
        <f t="shared" si="25"/>
        <v>39</v>
      </c>
      <c r="AD51" s="20" t="str">
        <f t="shared" si="21"/>
        <v>.Powell County</v>
      </c>
      <c r="AE51" s="3"/>
      <c r="AF51" s="18">
        <f t="shared" si="22"/>
        <v>7517.287937288165</v>
      </c>
      <c r="AH51" s="18">
        <v>4399</v>
      </c>
      <c r="AI51" s="18"/>
      <c r="AJ51" s="18">
        <f t="shared" si="23"/>
        <v>3118.2879372881653</v>
      </c>
      <c r="AM51" s="18"/>
    </row>
    <row r="52" spans="2:39" ht="12.75">
      <c r="B52">
        <f t="shared" si="24"/>
        <v>40</v>
      </c>
      <c r="C52" s="70" t="s">
        <v>344</v>
      </c>
      <c r="E52" s="71">
        <v>1154</v>
      </c>
      <c r="G52">
        <f t="shared" si="13"/>
        <v>0.0012575998151742385</v>
      </c>
      <c r="I52" s="31">
        <v>3300002</v>
      </c>
      <c r="K52">
        <f t="shared" si="14"/>
        <v>0.0019034727463518575</v>
      </c>
      <c r="M52" s="18">
        <v>11</v>
      </c>
      <c r="O52">
        <f t="shared" si="15"/>
        <v>0.00035518243461414275</v>
      </c>
      <c r="Q52">
        <f t="shared" si="16"/>
        <v>0.0035162549961402388</v>
      </c>
      <c r="S52">
        <f t="shared" si="17"/>
        <v>0.0011720849987134129</v>
      </c>
      <c r="U52" s="7">
        <f t="shared" si="18"/>
        <v>2287.0871138194852</v>
      </c>
      <c r="W52" s="7">
        <f t="shared" si="19"/>
        <v>1143.5435569097426</v>
      </c>
      <c r="X52" s="7"/>
      <c r="Y52" s="7">
        <f t="shared" si="20"/>
        <v>1143.5435569097426</v>
      </c>
      <c r="AC52" s="3">
        <f t="shared" si="25"/>
        <v>40</v>
      </c>
      <c r="AD52" s="20" t="str">
        <f t="shared" si="21"/>
        <v>.Prairie County</v>
      </c>
      <c r="AE52" s="3"/>
      <c r="AF52" s="18">
        <f t="shared" si="22"/>
        <v>1143.5435569097426</v>
      </c>
      <c r="AH52" s="18">
        <v>600</v>
      </c>
      <c r="AI52" s="18"/>
      <c r="AJ52" s="18">
        <f t="shared" si="23"/>
        <v>543.5435569097426</v>
      </c>
      <c r="AM52" s="18"/>
    </row>
    <row r="53" spans="2:39" ht="12.75">
      <c r="B53">
        <f t="shared" si="24"/>
        <v>41</v>
      </c>
      <c r="C53" s="70" t="s">
        <v>345</v>
      </c>
      <c r="E53" s="71">
        <v>38662</v>
      </c>
      <c r="G53">
        <f t="shared" si="13"/>
        <v>0.042132863131946634</v>
      </c>
      <c r="I53" s="31">
        <v>56570667</v>
      </c>
      <c r="K53">
        <f t="shared" si="14"/>
        <v>0.03263050230801266</v>
      </c>
      <c r="M53" s="18">
        <v>573</v>
      </c>
      <c r="O53">
        <f t="shared" si="15"/>
        <v>0.01850177591217307</v>
      </c>
      <c r="Q53">
        <f t="shared" si="16"/>
        <v>0.09326514135213236</v>
      </c>
      <c r="S53">
        <f t="shared" si="17"/>
        <v>0.031088380450710787</v>
      </c>
      <c r="U53" s="7">
        <f t="shared" si="18"/>
        <v>60662.69459671106</v>
      </c>
      <c r="W53" s="7">
        <f t="shared" si="19"/>
        <v>30331.34729835553</v>
      </c>
      <c r="X53" s="7"/>
      <c r="Y53" s="7">
        <f t="shared" si="20"/>
        <v>30331.34729835553</v>
      </c>
      <c r="AC53" s="3">
        <f t="shared" si="25"/>
        <v>41</v>
      </c>
      <c r="AD53" s="20" t="str">
        <f t="shared" si="21"/>
        <v>.Ravalli County</v>
      </c>
      <c r="AE53" s="3"/>
      <c r="AF53" s="18">
        <f t="shared" si="22"/>
        <v>30331.34729835553</v>
      </c>
      <c r="AH53" s="18">
        <v>85746</v>
      </c>
      <c r="AI53" s="18"/>
      <c r="AJ53" s="18">
        <f t="shared" si="23"/>
        <v>-55414.652701644474</v>
      </c>
      <c r="AM53" s="18"/>
    </row>
    <row r="54" spans="2:39" ht="12.75">
      <c r="B54">
        <f t="shared" si="24"/>
        <v>42</v>
      </c>
      <c r="C54" s="70" t="s">
        <v>346</v>
      </c>
      <c r="E54" s="71">
        <v>9155</v>
      </c>
      <c r="G54">
        <f t="shared" si="13"/>
        <v>0.009976885882079857</v>
      </c>
      <c r="I54" s="31">
        <v>15412203</v>
      </c>
      <c r="K54">
        <f t="shared" si="14"/>
        <v>0.008889906239978745</v>
      </c>
      <c r="M54" s="18">
        <v>218</v>
      </c>
      <c r="O54">
        <f t="shared" si="15"/>
        <v>0.007039070067807555</v>
      </c>
      <c r="Q54">
        <f t="shared" si="16"/>
        <v>0.025905862189866156</v>
      </c>
      <c r="S54">
        <f t="shared" si="17"/>
        <v>0.008635287396622051</v>
      </c>
      <c r="U54" s="7">
        <f t="shared" si="18"/>
        <v>16850.019026453814</v>
      </c>
      <c r="W54" s="7">
        <f t="shared" si="19"/>
        <v>8425.009513226907</v>
      </c>
      <c r="X54" s="7"/>
      <c r="Y54" s="7">
        <f t="shared" si="20"/>
        <v>8425.009513226907</v>
      </c>
      <c r="AC54" s="3">
        <f t="shared" si="25"/>
        <v>42</v>
      </c>
      <c r="AD54" s="20" t="str">
        <f t="shared" si="21"/>
        <v>.Richland County</v>
      </c>
      <c r="AE54" s="3"/>
      <c r="AF54" s="18">
        <f t="shared" si="22"/>
        <v>8425.009513226907</v>
      </c>
      <c r="AH54" s="18">
        <v>3000</v>
      </c>
      <c r="AI54" s="18"/>
      <c r="AJ54" s="18">
        <f t="shared" si="23"/>
        <v>5425.009513226907</v>
      </c>
      <c r="AM54" s="18"/>
    </row>
    <row r="55" spans="2:39" ht="12.75">
      <c r="B55">
        <f t="shared" si="24"/>
        <v>43</v>
      </c>
      <c r="C55" s="70" t="s">
        <v>347</v>
      </c>
      <c r="E55" s="71">
        <v>10451</v>
      </c>
      <c r="G55">
        <f t="shared" si="13"/>
        <v>0.011389233681443647</v>
      </c>
      <c r="I55" s="31">
        <v>24306105</v>
      </c>
      <c r="K55">
        <f t="shared" si="14"/>
        <v>0.014019994059841969</v>
      </c>
      <c r="M55" s="18">
        <v>77</v>
      </c>
      <c r="O55">
        <f t="shared" si="15"/>
        <v>0.0024862770422989992</v>
      </c>
      <c r="Q55">
        <f t="shared" si="16"/>
        <v>0.027895504783584615</v>
      </c>
      <c r="S55">
        <f t="shared" si="17"/>
        <v>0.009298501594528205</v>
      </c>
      <c r="U55" s="7">
        <f t="shared" si="18"/>
        <v>18144.147564399696</v>
      </c>
      <c r="W55" s="7">
        <f t="shared" si="19"/>
        <v>9072.073782199848</v>
      </c>
      <c r="X55" s="7"/>
      <c r="Y55" s="7">
        <f t="shared" si="20"/>
        <v>9072.073782199848</v>
      </c>
      <c r="AC55" s="3">
        <f t="shared" si="25"/>
        <v>43</v>
      </c>
      <c r="AD55" s="20" t="str">
        <f t="shared" si="21"/>
        <v>.Roosevelt County</v>
      </c>
      <c r="AE55" s="3"/>
      <c r="AF55" s="18">
        <f t="shared" si="22"/>
        <v>9072.073782199848</v>
      </c>
      <c r="AH55" s="18">
        <v>8319</v>
      </c>
      <c r="AI55" s="18"/>
      <c r="AJ55" s="18">
        <f t="shared" si="23"/>
        <v>753.0737821998482</v>
      </c>
      <c r="AM55" s="18"/>
    </row>
    <row r="56" spans="2:39" ht="12.75">
      <c r="B56">
        <f t="shared" si="24"/>
        <v>44</v>
      </c>
      <c r="C56" s="70" t="s">
        <v>348</v>
      </c>
      <c r="E56" s="71">
        <v>9303</v>
      </c>
      <c r="G56">
        <f t="shared" si="13"/>
        <v>0.010138172513488685</v>
      </c>
      <c r="I56" s="31">
        <v>84797130</v>
      </c>
      <c r="K56">
        <f t="shared" si="14"/>
        <v>0.048911796394019</v>
      </c>
      <c r="M56" s="18">
        <v>84</v>
      </c>
      <c r="O56">
        <f t="shared" si="15"/>
        <v>0.0027123022279625444</v>
      </c>
      <c r="Q56">
        <f t="shared" si="16"/>
        <v>0.061762271135470226</v>
      </c>
      <c r="S56">
        <f t="shared" si="17"/>
        <v>0.02058742371182341</v>
      </c>
      <c r="U56" s="7">
        <f t="shared" si="18"/>
        <v>40172.1987140336</v>
      </c>
      <c r="W56" s="7">
        <f t="shared" si="19"/>
        <v>20086.0993570168</v>
      </c>
      <c r="X56" s="7"/>
      <c r="Y56" s="7">
        <f t="shared" si="20"/>
        <v>20086.0993570168</v>
      </c>
      <c r="AC56" s="3">
        <f t="shared" si="25"/>
        <v>44</v>
      </c>
      <c r="AD56" s="20" t="str">
        <f t="shared" si="21"/>
        <v>.Rosebud County</v>
      </c>
      <c r="AE56" s="3"/>
      <c r="AF56" s="18">
        <f t="shared" si="22"/>
        <v>20086.0993570168</v>
      </c>
      <c r="AH56" s="18">
        <v>18325</v>
      </c>
      <c r="AI56" s="18"/>
      <c r="AJ56" s="18">
        <f t="shared" si="23"/>
        <v>1761.0993570167993</v>
      </c>
      <c r="AM56" s="18"/>
    </row>
    <row r="57" spans="2:39" ht="12.75">
      <c r="B57">
        <f t="shared" si="24"/>
        <v>45</v>
      </c>
      <c r="C57" s="70" t="s">
        <v>349</v>
      </c>
      <c r="E57" s="71">
        <v>10455</v>
      </c>
      <c r="G57">
        <f t="shared" si="13"/>
        <v>0.011393592779589831</v>
      </c>
      <c r="I57" s="31">
        <v>26005410</v>
      </c>
      <c r="K57">
        <f t="shared" si="14"/>
        <v>0.015000169452232471</v>
      </c>
      <c r="M57" s="18">
        <v>340</v>
      </c>
      <c r="O57">
        <f t="shared" si="15"/>
        <v>0.010978366160800775</v>
      </c>
      <c r="Q57">
        <f t="shared" si="16"/>
        <v>0.03737212839262308</v>
      </c>
      <c r="S57">
        <f t="shared" si="17"/>
        <v>0.012457376130874359</v>
      </c>
      <c r="U57" s="7">
        <f t="shared" si="18"/>
        <v>24308.053129422875</v>
      </c>
      <c r="W57" s="7">
        <f t="shared" si="19"/>
        <v>12154.026564711437</v>
      </c>
      <c r="X57" s="7"/>
      <c r="Y57" s="7">
        <f t="shared" si="20"/>
        <v>12154.026564711437</v>
      </c>
      <c r="AC57" s="3">
        <f t="shared" si="25"/>
        <v>45</v>
      </c>
      <c r="AD57" s="20" t="str">
        <f t="shared" si="21"/>
        <v>.Sanders County</v>
      </c>
      <c r="AE57" s="3"/>
      <c r="AF57" s="18">
        <f t="shared" si="22"/>
        <v>12154.026564711437</v>
      </c>
      <c r="AH57" s="18">
        <v>28451</v>
      </c>
      <c r="AI57" s="18"/>
      <c r="AJ57" s="18">
        <f t="shared" si="23"/>
        <v>-16296.973435288563</v>
      </c>
      <c r="AM57" s="18"/>
    </row>
    <row r="58" spans="2:39" ht="12.75">
      <c r="B58">
        <f t="shared" si="24"/>
        <v>46</v>
      </c>
      <c r="C58" s="70" t="s">
        <v>350</v>
      </c>
      <c r="E58" s="71">
        <v>3668</v>
      </c>
      <c r="G58">
        <f t="shared" si="13"/>
        <v>0.003997293000051219</v>
      </c>
      <c r="I58" s="31">
        <v>8007261</v>
      </c>
      <c r="K58">
        <f t="shared" si="14"/>
        <v>0.00461866480275652</v>
      </c>
      <c r="M58" s="18">
        <v>36</v>
      </c>
      <c r="O58">
        <f t="shared" si="15"/>
        <v>0.0011624152405553762</v>
      </c>
      <c r="Q58">
        <f t="shared" si="16"/>
        <v>0.009778373043363115</v>
      </c>
      <c r="S58">
        <f t="shared" si="17"/>
        <v>0.0032594576811210384</v>
      </c>
      <c r="U58" s="7">
        <f t="shared" si="18"/>
        <v>6360.17325425612</v>
      </c>
      <c r="W58" s="7">
        <f t="shared" si="19"/>
        <v>3180.08662712806</v>
      </c>
      <c r="X58" s="7"/>
      <c r="Y58" s="7">
        <f t="shared" si="20"/>
        <v>3180.08662712806</v>
      </c>
      <c r="AC58" s="3">
        <f t="shared" si="25"/>
        <v>46</v>
      </c>
      <c r="AD58" s="20" t="str">
        <f t="shared" si="21"/>
        <v>.Sheridan County</v>
      </c>
      <c r="AE58" s="3"/>
      <c r="AF58" s="18">
        <f t="shared" si="22"/>
        <v>3180.08662712806</v>
      </c>
      <c r="AH58" s="18">
        <v>0</v>
      </c>
      <c r="AI58" s="18"/>
      <c r="AJ58" s="18">
        <f t="shared" si="23"/>
        <v>3180.08662712806</v>
      </c>
      <c r="AM58" s="18"/>
    </row>
    <row r="59" spans="2:39" ht="12.75">
      <c r="B59">
        <f t="shared" si="24"/>
        <v>47</v>
      </c>
      <c r="C59" s="70" t="s">
        <v>351</v>
      </c>
      <c r="E59" s="71">
        <v>33208</v>
      </c>
      <c r="G59">
        <f t="shared" si="13"/>
        <v>0.036189232809624015</v>
      </c>
      <c r="I59" s="31">
        <v>63592764</v>
      </c>
      <c r="K59">
        <f t="shared" si="14"/>
        <v>0.03668091508404708</v>
      </c>
      <c r="M59" s="18">
        <v>1154</v>
      </c>
      <c r="O59">
        <f t="shared" si="15"/>
        <v>0.03726186632224734</v>
      </c>
      <c r="Q59">
        <f t="shared" si="16"/>
        <v>0.11013201421591845</v>
      </c>
      <c r="S59">
        <f t="shared" si="17"/>
        <v>0.03671067140530615</v>
      </c>
      <c r="U59" s="7">
        <f t="shared" si="18"/>
        <v>71633.45969183109</v>
      </c>
      <c r="W59" s="7">
        <f t="shared" si="19"/>
        <v>35816.72984591554</v>
      </c>
      <c r="X59" s="7"/>
      <c r="Y59" s="7">
        <f t="shared" si="20"/>
        <v>35816.72984591554</v>
      </c>
      <c r="AC59" s="3">
        <f t="shared" si="25"/>
        <v>47</v>
      </c>
      <c r="AD59" s="20" t="str">
        <f t="shared" si="21"/>
        <v>.Silver Bow County</v>
      </c>
      <c r="AE59" s="3"/>
      <c r="AF59" s="18">
        <f t="shared" si="22"/>
        <v>35816.72984591554</v>
      </c>
      <c r="AH59" s="18">
        <v>48000</v>
      </c>
      <c r="AI59" s="18"/>
      <c r="AJ59" s="18">
        <f t="shared" si="23"/>
        <v>-12183.270154084457</v>
      </c>
      <c r="AM59" s="18"/>
    </row>
    <row r="60" spans="2:39" ht="12.75">
      <c r="B60">
        <f t="shared" si="24"/>
        <v>48</v>
      </c>
      <c r="C60" s="70" t="s">
        <v>352</v>
      </c>
      <c r="E60" s="71">
        <v>8459</v>
      </c>
      <c r="G60">
        <f t="shared" si="13"/>
        <v>0.009218402804643748</v>
      </c>
      <c r="I60" s="31">
        <v>30381521</v>
      </c>
      <c r="K60">
        <f t="shared" si="14"/>
        <v>0.01752435217197342</v>
      </c>
      <c r="M60" s="18">
        <v>201</v>
      </c>
      <c r="O60">
        <f t="shared" si="15"/>
        <v>0.006490151759767517</v>
      </c>
      <c r="Q60">
        <f t="shared" si="16"/>
        <v>0.03323290673638469</v>
      </c>
      <c r="S60">
        <f t="shared" si="17"/>
        <v>0.011077635578794896</v>
      </c>
      <c r="U60" s="7">
        <f t="shared" si="18"/>
        <v>21615.768149631323</v>
      </c>
      <c r="W60" s="7">
        <f t="shared" si="19"/>
        <v>10807.884074815662</v>
      </c>
      <c r="X60" s="7"/>
      <c r="Y60" s="7">
        <f t="shared" si="20"/>
        <v>10807.884074815662</v>
      </c>
      <c r="AC60" s="3">
        <f t="shared" si="25"/>
        <v>48</v>
      </c>
      <c r="AD60" s="20" t="str">
        <f t="shared" si="21"/>
        <v>.Stillwater County</v>
      </c>
      <c r="AE60" s="3"/>
      <c r="AF60" s="18">
        <f t="shared" si="22"/>
        <v>10807.884074815662</v>
      </c>
      <c r="AH60" s="18">
        <v>10921</v>
      </c>
      <c r="AI60" s="18"/>
      <c r="AJ60" s="18">
        <f t="shared" si="23"/>
        <v>-113.11592518433827</v>
      </c>
      <c r="AM60" s="18"/>
    </row>
    <row r="61" spans="2:39" ht="12.75">
      <c r="B61">
        <f t="shared" si="24"/>
        <v>49</v>
      </c>
      <c r="C61" s="70" t="s">
        <v>353</v>
      </c>
      <c r="E61" s="71">
        <v>3604</v>
      </c>
      <c r="G61">
        <f t="shared" si="13"/>
        <v>0.003927547429712267</v>
      </c>
      <c r="I61" s="31">
        <v>13017717</v>
      </c>
      <c r="K61">
        <f t="shared" si="14"/>
        <v>0.007508743791434448</v>
      </c>
      <c r="M61" s="18">
        <v>56</v>
      </c>
      <c r="O61">
        <f t="shared" si="15"/>
        <v>0.0018082014853083629</v>
      </c>
      <c r="Q61">
        <f t="shared" si="16"/>
        <v>0.013244492706455079</v>
      </c>
      <c r="S61">
        <f t="shared" si="17"/>
        <v>0.0044148309021516926</v>
      </c>
      <c r="U61" s="7">
        <f t="shared" si="18"/>
        <v>8614.650709706793</v>
      </c>
      <c r="W61" s="7">
        <f t="shared" si="19"/>
        <v>4307.325354853397</v>
      </c>
      <c r="X61" s="7"/>
      <c r="Y61" s="7">
        <f t="shared" si="20"/>
        <v>4307.325354853397</v>
      </c>
      <c r="AC61" s="3">
        <f t="shared" si="25"/>
        <v>49</v>
      </c>
      <c r="AD61" s="20" t="str">
        <f t="shared" si="21"/>
        <v>.Sweet Grass County</v>
      </c>
      <c r="AE61" s="3"/>
      <c r="AF61" s="18">
        <f t="shared" si="22"/>
        <v>4307.325354853397</v>
      </c>
      <c r="AH61" s="18">
        <v>2088</v>
      </c>
      <c r="AI61" s="18"/>
      <c r="AJ61" s="18">
        <f t="shared" si="23"/>
        <v>2219.3253548533967</v>
      </c>
      <c r="AM61" s="18"/>
    </row>
    <row r="62" spans="2:39" ht="12.75">
      <c r="B62">
        <f t="shared" si="24"/>
        <v>50</v>
      </c>
      <c r="C62" s="70" t="s">
        <v>354</v>
      </c>
      <c r="E62" s="71">
        <v>6369</v>
      </c>
      <c r="G62">
        <f t="shared" si="13"/>
        <v>0.006940774023262327</v>
      </c>
      <c r="I62" s="31">
        <v>13865223</v>
      </c>
      <c r="K62">
        <f t="shared" si="14"/>
        <v>0.007997593365880063</v>
      </c>
      <c r="M62" s="18">
        <v>96</v>
      </c>
      <c r="O62">
        <f t="shared" si="15"/>
        <v>0.0030997739748143366</v>
      </c>
      <c r="Q62">
        <f t="shared" si="16"/>
        <v>0.018038141363956726</v>
      </c>
      <c r="S62">
        <f t="shared" si="17"/>
        <v>0.0060127137879855755</v>
      </c>
      <c r="U62" s="7">
        <f t="shared" si="18"/>
        <v>11732.596389068678</v>
      </c>
      <c r="W62" s="7">
        <f t="shared" si="19"/>
        <v>5866.298194534339</v>
      </c>
      <c r="X62" s="7"/>
      <c r="Y62" s="7">
        <f t="shared" si="20"/>
        <v>5866.298194534339</v>
      </c>
      <c r="AC62" s="3">
        <f t="shared" si="25"/>
        <v>50</v>
      </c>
      <c r="AD62" s="20" t="str">
        <f t="shared" si="21"/>
        <v>.Teton County</v>
      </c>
      <c r="AE62" s="3"/>
      <c r="AF62" s="18">
        <f t="shared" si="22"/>
        <v>5866.298194534339</v>
      </c>
      <c r="AH62" s="18">
        <v>4837.1</v>
      </c>
      <c r="AI62" s="18"/>
      <c r="AJ62" s="18">
        <f t="shared" si="23"/>
        <v>1029.1981945343387</v>
      </c>
      <c r="AM62" s="18"/>
    </row>
    <row r="63" spans="2:39" ht="12.75">
      <c r="B63">
        <f t="shared" si="24"/>
        <v>51</v>
      </c>
      <c r="C63" s="70" t="s">
        <v>355</v>
      </c>
      <c r="E63" s="71">
        <v>5337</v>
      </c>
      <c r="G63">
        <f t="shared" si="13"/>
        <v>0.005816126701546717</v>
      </c>
      <c r="I63" s="31">
        <v>13439440</v>
      </c>
      <c r="K63">
        <f t="shared" si="14"/>
        <v>0.0077519976552229385</v>
      </c>
      <c r="M63" s="18">
        <v>52</v>
      </c>
      <c r="O63">
        <f t="shared" si="15"/>
        <v>0.0016790442363577656</v>
      </c>
      <c r="Q63">
        <f t="shared" si="16"/>
        <v>0.015247168593127422</v>
      </c>
      <c r="S63">
        <f t="shared" si="17"/>
        <v>0.005082389531042474</v>
      </c>
      <c r="U63" s="7">
        <f t="shared" si="18"/>
        <v>9917.256527144118</v>
      </c>
      <c r="W63" s="7">
        <f t="shared" si="19"/>
        <v>4958.628263572059</v>
      </c>
      <c r="X63" s="7"/>
      <c r="Y63" s="7">
        <f t="shared" si="20"/>
        <v>4958.628263572059</v>
      </c>
      <c r="AC63" s="3">
        <f t="shared" si="25"/>
        <v>51</v>
      </c>
      <c r="AD63" s="20" t="str">
        <f t="shared" si="21"/>
        <v>.Toole County</v>
      </c>
      <c r="AE63" s="3"/>
      <c r="AF63" s="18">
        <f t="shared" si="22"/>
        <v>4958.628263572059</v>
      </c>
      <c r="AH63" s="18">
        <v>6385</v>
      </c>
      <c r="AI63" s="18"/>
      <c r="AJ63" s="18">
        <f t="shared" si="23"/>
        <v>-1426.371736427941</v>
      </c>
      <c r="AM63" s="18"/>
    </row>
    <row r="64" spans="2:39" ht="12.75">
      <c r="B64">
        <f t="shared" si="24"/>
        <v>52</v>
      </c>
      <c r="C64" s="70" t="s">
        <v>356</v>
      </c>
      <c r="E64" s="71">
        <v>735</v>
      </c>
      <c r="G64">
        <f t="shared" si="13"/>
        <v>0.0008009842843614085</v>
      </c>
      <c r="I64" s="31">
        <v>3868318</v>
      </c>
      <c r="K64">
        <f t="shared" si="14"/>
        <v>0.0022312828559565494</v>
      </c>
      <c r="M64" s="18"/>
      <c r="O64">
        <f t="shared" si="15"/>
        <v>0</v>
      </c>
      <c r="Q64">
        <f t="shared" si="16"/>
        <v>0.0030322671403179577</v>
      </c>
      <c r="S64">
        <f t="shared" si="17"/>
        <v>0.0010107557134393192</v>
      </c>
      <c r="U64" s="7">
        <f t="shared" si="18"/>
        <v>1972.2856021227167</v>
      </c>
      <c r="W64" s="7">
        <f t="shared" si="19"/>
        <v>986.1428010613583</v>
      </c>
      <c r="X64" s="7"/>
      <c r="Y64" s="7">
        <f t="shared" si="20"/>
        <v>986.1428010613583</v>
      </c>
      <c r="AC64" s="3">
        <f t="shared" si="25"/>
        <v>52</v>
      </c>
      <c r="AD64" s="20" t="str">
        <f t="shared" si="21"/>
        <v>.Treasure County</v>
      </c>
      <c r="AE64" s="3"/>
      <c r="AF64" s="18">
        <f t="shared" si="22"/>
        <v>986.1428010613583</v>
      </c>
      <c r="AH64" s="18">
        <v>0</v>
      </c>
      <c r="AI64" s="18"/>
      <c r="AJ64" s="18">
        <f t="shared" si="23"/>
        <v>986.1428010613583</v>
      </c>
      <c r="AM64" s="18"/>
    </row>
    <row r="65" spans="2:39" ht="12.75">
      <c r="B65">
        <f t="shared" si="24"/>
        <v>53</v>
      </c>
      <c r="C65" s="70" t="s">
        <v>357</v>
      </c>
      <c r="E65" s="71">
        <v>7349</v>
      </c>
      <c r="G65">
        <f t="shared" si="13"/>
        <v>0.00800875306907754</v>
      </c>
      <c r="I65" s="31">
        <v>24409204</v>
      </c>
      <c r="K65">
        <f t="shared" si="14"/>
        <v>0.014079462550065954</v>
      </c>
      <c r="M65" s="18">
        <v>148</v>
      </c>
      <c r="O65">
        <f t="shared" si="15"/>
        <v>0.004778818211172102</v>
      </c>
      <c r="Q65">
        <f t="shared" si="16"/>
        <v>0.026867033830315596</v>
      </c>
      <c r="S65">
        <f t="shared" si="17"/>
        <v>0.008955677943438533</v>
      </c>
      <c r="U65" s="7">
        <f t="shared" si="18"/>
        <v>17475.19645967572</v>
      </c>
      <c r="W65" s="7">
        <f t="shared" si="19"/>
        <v>8737.59822983786</v>
      </c>
      <c r="X65" s="7"/>
      <c r="Y65" s="7">
        <f t="shared" si="20"/>
        <v>8737.59822983786</v>
      </c>
      <c r="AC65" s="3">
        <f t="shared" si="25"/>
        <v>53</v>
      </c>
      <c r="AD65" s="20" t="str">
        <f t="shared" si="21"/>
        <v>.Valley County</v>
      </c>
      <c r="AE65" s="3"/>
      <c r="AF65" s="18">
        <f t="shared" si="22"/>
        <v>8737.59822983786</v>
      </c>
      <c r="AH65" s="18">
        <v>6040</v>
      </c>
      <c r="AI65" s="18"/>
      <c r="AJ65" s="18">
        <f t="shared" si="23"/>
        <v>2697.5982298378603</v>
      </c>
      <c r="AM65" s="18"/>
    </row>
    <row r="66" spans="2:39" ht="12.75">
      <c r="B66">
        <f t="shared" si="24"/>
        <v>54</v>
      </c>
      <c r="C66" s="70" t="s">
        <v>358</v>
      </c>
      <c r="E66" s="71">
        <v>2106</v>
      </c>
      <c r="G66">
        <f t="shared" si="13"/>
        <v>0.002295065173966158</v>
      </c>
      <c r="I66" s="31">
        <v>8800375</v>
      </c>
      <c r="K66">
        <f t="shared" si="14"/>
        <v>0.0050761405508773115</v>
      </c>
      <c r="M66" s="18"/>
      <c r="O66">
        <f t="shared" si="15"/>
        <v>0</v>
      </c>
      <c r="Q66">
        <f t="shared" si="16"/>
        <v>0.0073712057248434696</v>
      </c>
      <c r="S66">
        <f t="shared" si="17"/>
        <v>0.002457068574947823</v>
      </c>
      <c r="U66" s="7">
        <f t="shared" si="18"/>
        <v>4794.472996158537</v>
      </c>
      <c r="W66" s="7">
        <f t="shared" si="19"/>
        <v>2397.2364980792686</v>
      </c>
      <c r="X66" s="7"/>
      <c r="Y66" s="7">
        <f t="shared" si="20"/>
        <v>2397.2364980792686</v>
      </c>
      <c r="AC66" s="3">
        <f t="shared" si="25"/>
        <v>54</v>
      </c>
      <c r="AD66" s="20" t="str">
        <f t="shared" si="21"/>
        <v>.Wheatland County</v>
      </c>
      <c r="AE66" s="3"/>
      <c r="AF66" s="18">
        <f t="shared" si="22"/>
        <v>2397.2364980792686</v>
      </c>
      <c r="AH66" s="18">
        <v>725</v>
      </c>
      <c r="AI66" s="18"/>
      <c r="AJ66" s="18">
        <f t="shared" si="23"/>
        <v>1672.2364980792686</v>
      </c>
      <c r="AM66" s="18"/>
    </row>
    <row r="67" spans="2:39" ht="12.75">
      <c r="B67">
        <f t="shared" si="24"/>
        <v>55</v>
      </c>
      <c r="C67" s="70" t="s">
        <v>359</v>
      </c>
      <c r="E67" s="71">
        <v>977</v>
      </c>
      <c r="G67">
        <f t="shared" si="13"/>
        <v>0.001064709722205573</v>
      </c>
      <c r="I67" s="31">
        <v>2699036</v>
      </c>
      <c r="K67">
        <f t="shared" si="14"/>
        <v>0.001556829804170583</v>
      </c>
      <c r="M67" s="18"/>
      <c r="O67">
        <f t="shared" si="15"/>
        <v>0</v>
      </c>
      <c r="Q67">
        <f t="shared" si="16"/>
        <v>0.002621539526376156</v>
      </c>
      <c r="S67">
        <f t="shared" si="17"/>
        <v>0.0008738465087920521</v>
      </c>
      <c r="U67" s="7">
        <f t="shared" si="18"/>
        <v>1705.1349449129136</v>
      </c>
      <c r="W67" s="7">
        <f t="shared" si="19"/>
        <v>852.5674724564568</v>
      </c>
      <c r="X67" s="7"/>
      <c r="Y67" s="7">
        <f t="shared" si="20"/>
        <v>852.5674724564568</v>
      </c>
      <c r="AC67" s="3">
        <f t="shared" si="25"/>
        <v>55</v>
      </c>
      <c r="AD67" s="20" t="str">
        <f t="shared" si="21"/>
        <v>.Wibaux County</v>
      </c>
      <c r="AE67" s="3"/>
      <c r="AF67" s="18">
        <f t="shared" si="22"/>
        <v>852.5674724564568</v>
      </c>
      <c r="AH67" s="18">
        <v>0</v>
      </c>
      <c r="AI67" s="18"/>
      <c r="AJ67" s="18">
        <f t="shared" si="23"/>
        <v>852.5674724564568</v>
      </c>
      <c r="AM67" s="18"/>
    </row>
    <row r="68" spans="2:39" ht="15">
      <c r="B68">
        <f t="shared" si="24"/>
        <v>56</v>
      </c>
      <c r="C68" s="70" t="s">
        <v>360</v>
      </c>
      <c r="E68" s="73">
        <v>133191</v>
      </c>
      <c r="F68" s="74"/>
      <c r="G68" s="74">
        <f t="shared" si="13"/>
        <v>0.14514816029711614</v>
      </c>
      <c r="H68" s="74"/>
      <c r="I68" s="75">
        <v>208126669</v>
      </c>
      <c r="J68" s="74"/>
      <c r="K68" s="74">
        <f t="shared" si="14"/>
        <v>0.12004945519138897</v>
      </c>
      <c r="L68" s="74"/>
      <c r="M68" s="23">
        <v>6405</v>
      </c>
      <c r="N68" s="74"/>
      <c r="O68" s="74">
        <f t="shared" si="15"/>
        <v>0.206813044882144</v>
      </c>
      <c r="P68" s="74"/>
      <c r="Q68" s="74">
        <f t="shared" si="16"/>
        <v>0.4720106603706491</v>
      </c>
      <c r="R68" s="74"/>
      <c r="S68" s="74">
        <f t="shared" si="17"/>
        <v>0.15733688679021637</v>
      </c>
      <c r="T68" s="74"/>
      <c r="U68" s="22">
        <f t="shared" si="18"/>
        <v>307011.1525199756</v>
      </c>
      <c r="V68" s="74"/>
      <c r="W68" s="22">
        <f t="shared" si="19"/>
        <v>153505.5762599878</v>
      </c>
      <c r="X68" s="22"/>
      <c r="Y68" s="22">
        <f t="shared" si="20"/>
        <v>153505.5762599878</v>
      </c>
      <c r="AC68" s="3">
        <f t="shared" si="25"/>
        <v>56</v>
      </c>
      <c r="AD68" s="20" t="str">
        <f t="shared" si="21"/>
        <v>.Yellowstone County</v>
      </c>
      <c r="AE68" s="3"/>
      <c r="AF68" s="18">
        <f t="shared" si="22"/>
        <v>153505.5762599878</v>
      </c>
      <c r="AH68" s="18">
        <v>94035</v>
      </c>
      <c r="AI68" s="18"/>
      <c r="AJ68" s="18">
        <f t="shared" si="23"/>
        <v>59470.57625998781</v>
      </c>
      <c r="AM68" s="18">
        <v>150000</v>
      </c>
    </row>
    <row r="69" spans="2:39" ht="12.75">
      <c r="B69">
        <f t="shared" si="24"/>
        <v>57</v>
      </c>
      <c r="C69" s="70"/>
      <c r="E69" s="18"/>
      <c r="I69" s="18"/>
      <c r="M69" s="18"/>
      <c r="AC69" s="3">
        <f t="shared" si="25"/>
        <v>57</v>
      </c>
      <c r="AD69" s="3"/>
      <c r="AE69" s="3"/>
      <c r="AH69" s="76"/>
      <c r="AI69" s="76"/>
      <c r="AM69" s="72"/>
    </row>
    <row r="70" spans="2:39" ht="12.75">
      <c r="B70">
        <f t="shared" si="24"/>
        <v>58</v>
      </c>
      <c r="C70" t="s">
        <v>75</v>
      </c>
      <c r="E70" s="18">
        <f>SUM(E13:E68)</f>
        <v>917621</v>
      </c>
      <c r="G70" s="77">
        <f>SUM(G13:G68)</f>
        <v>1</v>
      </c>
      <c r="I70" s="18">
        <f>SUM(I13:I68)</f>
        <v>1733674415</v>
      </c>
      <c r="K70" s="77">
        <f>SUM(K13:K68)</f>
        <v>1</v>
      </c>
      <c r="M70" s="18">
        <f>SUM(M13:M68)</f>
        <v>30970</v>
      </c>
      <c r="O70" s="77">
        <f>SUM(O13:O68)</f>
        <v>1</v>
      </c>
      <c r="Q70" s="77">
        <f>SUM(Q13:Q68)</f>
        <v>3</v>
      </c>
      <c r="S70" s="77">
        <f>SUM(S13:S68)</f>
        <v>1</v>
      </c>
      <c r="U70" s="16">
        <f>SUM(U13:U68)</f>
        <v>1951298.000000001</v>
      </c>
      <c r="W70" s="16">
        <f>SUM(W13:W68)</f>
        <v>975649.0000000005</v>
      </c>
      <c r="X70" s="16"/>
      <c r="Y70" s="16">
        <f>SUM(Y13:Y68)</f>
        <v>975649.0000000005</v>
      </c>
      <c r="AC70" s="3">
        <f t="shared" si="25"/>
        <v>58</v>
      </c>
      <c r="AD70" s="20" t="s">
        <v>75</v>
      </c>
      <c r="AE70" s="3"/>
      <c r="AF70" s="17">
        <f>SUM(AF13:AF68)</f>
        <v>975649.0000000005</v>
      </c>
      <c r="AH70" s="17">
        <f>SUM(AH13:AH68)</f>
        <v>975649.0299999999</v>
      </c>
      <c r="AI70" s="17"/>
      <c r="AJ70" s="17">
        <f>SUM(AJ13:AJ68)</f>
        <v>-0.029999999969732016</v>
      </c>
      <c r="AM70" s="17">
        <f>SUM(AM13:AM68)</f>
        <v>674157</v>
      </c>
    </row>
    <row r="71" spans="5:39" ht="12.75">
      <c r="E71" s="18"/>
      <c r="I71" s="18"/>
      <c r="AH71" s="4"/>
      <c r="AI71" s="4"/>
      <c r="AM71" s="18"/>
    </row>
    <row r="72" spans="5:39" ht="12.75">
      <c r="E72" s="18"/>
      <c r="I72" s="18"/>
      <c r="AH72" s="48"/>
      <c r="AI72" s="48"/>
      <c r="AM72" s="48"/>
    </row>
    <row r="73" spans="5:9" ht="12.75">
      <c r="E73" s="18"/>
      <c r="I73" s="18"/>
    </row>
    <row r="74" spans="5:9" ht="12.75">
      <c r="E74" s="18"/>
      <c r="I74" s="18"/>
    </row>
    <row r="75" spans="5:9" ht="12.75">
      <c r="E75" s="18"/>
      <c r="I75" s="18"/>
    </row>
    <row r="76" spans="5:9" ht="12.75">
      <c r="E76" s="18"/>
      <c r="I76" s="18"/>
    </row>
    <row r="77" spans="5:9" ht="12.75">
      <c r="E77" s="18"/>
      <c r="I77" s="18"/>
    </row>
    <row r="78" spans="5:9" ht="12.75">
      <c r="E78" s="18"/>
      <c r="I78" s="18"/>
    </row>
    <row r="79" spans="5:9" ht="12.75">
      <c r="E79" s="18"/>
      <c r="I79" s="18"/>
    </row>
    <row r="80" spans="5:9" ht="12.75">
      <c r="E80" s="18"/>
      <c r="I80" s="18"/>
    </row>
    <row r="81" spans="5:9" ht="12.75">
      <c r="E81" s="18"/>
      <c r="I81" s="18"/>
    </row>
    <row r="82" ht="12.75">
      <c r="I82" s="18"/>
    </row>
    <row r="83" ht="12.75">
      <c r="I83" s="18"/>
    </row>
    <row r="84" ht="12.75">
      <c r="I84" s="18"/>
    </row>
    <row r="85" ht="12.75">
      <c r="I85" s="18"/>
    </row>
    <row r="86" ht="12.75">
      <c r="I86" s="18"/>
    </row>
    <row r="87" ht="12.75">
      <c r="I87" s="18"/>
    </row>
    <row r="88" ht="12.75">
      <c r="I88" s="18"/>
    </row>
    <row r="89" ht="12.75">
      <c r="I89" s="18"/>
    </row>
    <row r="90" ht="12.75">
      <c r="I90" s="18"/>
    </row>
    <row r="91" ht="12.75">
      <c r="I91" s="18"/>
    </row>
    <row r="92" ht="12.75">
      <c r="I92" s="18"/>
    </row>
    <row r="93" ht="12.75">
      <c r="I93" s="18"/>
    </row>
    <row r="94" ht="12.75">
      <c r="I94" s="18"/>
    </row>
    <row r="95" ht="12.75">
      <c r="I95" s="18"/>
    </row>
    <row r="96" ht="12.75">
      <c r="I96" s="18"/>
    </row>
    <row r="97" ht="12.75">
      <c r="I97" s="18"/>
    </row>
    <row r="98" ht="12.75">
      <c r="I98" s="18"/>
    </row>
    <row r="99" ht="12.75">
      <c r="I99" s="18"/>
    </row>
    <row r="100" ht="12.75">
      <c r="I100" s="18"/>
    </row>
    <row r="101" ht="12.75">
      <c r="I101" s="18"/>
    </row>
    <row r="102" ht="12.75">
      <c r="I102" s="18"/>
    </row>
    <row r="103" ht="12.75">
      <c r="I103" s="18"/>
    </row>
    <row r="104" ht="12.75">
      <c r="I104" s="18"/>
    </row>
    <row r="105" ht="12.75">
      <c r="I105" s="18"/>
    </row>
    <row r="106" ht="12.75">
      <c r="I106" s="18"/>
    </row>
    <row r="107" ht="12.75">
      <c r="I107" s="18"/>
    </row>
    <row r="108" ht="12.75">
      <c r="I108" s="18"/>
    </row>
    <row r="109" ht="12.75">
      <c r="I109" s="18"/>
    </row>
    <row r="110" ht="12.75">
      <c r="I110" s="18"/>
    </row>
    <row r="111" ht="12.75">
      <c r="I111" s="18"/>
    </row>
    <row r="112" ht="12.75">
      <c r="I112" s="18"/>
    </row>
    <row r="113" ht="12.75">
      <c r="I113" s="18"/>
    </row>
    <row r="114" ht="12.75">
      <c r="I114" s="18"/>
    </row>
    <row r="115" ht="12.75">
      <c r="I115" s="18"/>
    </row>
    <row r="116" ht="12.75">
      <c r="I116" s="18"/>
    </row>
    <row r="117" ht="12.75">
      <c r="I117" s="18"/>
    </row>
    <row r="118" ht="12.75">
      <c r="I118" s="18"/>
    </row>
    <row r="119" ht="12.75">
      <c r="I119" s="18"/>
    </row>
    <row r="120" ht="12.75">
      <c r="I120" s="18"/>
    </row>
    <row r="121" ht="12.75">
      <c r="I121" s="18"/>
    </row>
    <row r="122" ht="12.75">
      <c r="I122" s="18"/>
    </row>
    <row r="123" ht="12.75">
      <c r="I123" s="18"/>
    </row>
    <row r="124" ht="12.75">
      <c r="I124" s="18"/>
    </row>
    <row r="125" ht="12.75">
      <c r="I125" s="18"/>
    </row>
    <row r="126" ht="12.75">
      <c r="I126" s="18"/>
    </row>
    <row r="127" ht="12.75">
      <c r="I127" s="18"/>
    </row>
    <row r="128" ht="12.75">
      <c r="I128" s="18"/>
    </row>
    <row r="129" ht="12.75">
      <c r="I129" s="18"/>
    </row>
    <row r="130" ht="12.75">
      <c r="I130" s="18"/>
    </row>
    <row r="131" ht="12.75">
      <c r="I131" s="18"/>
    </row>
    <row r="132" ht="12.75">
      <c r="I132" s="18"/>
    </row>
    <row r="133" ht="12.75">
      <c r="I133" s="18"/>
    </row>
    <row r="134" ht="12.75">
      <c r="I134" s="18"/>
    </row>
    <row r="135" ht="12.75">
      <c r="I135" s="18"/>
    </row>
    <row r="136" ht="12.75">
      <c r="I136" s="18"/>
    </row>
    <row r="137" ht="12.75">
      <c r="I137" s="18"/>
    </row>
    <row r="138" ht="12.75">
      <c r="I138" s="18"/>
    </row>
    <row r="139" ht="12.75">
      <c r="I139" s="18"/>
    </row>
    <row r="140" ht="12.75">
      <c r="I140" s="18"/>
    </row>
    <row r="141" ht="12.75">
      <c r="I141" s="18"/>
    </row>
    <row r="142" ht="12.75">
      <c r="I142" s="18"/>
    </row>
    <row r="143" ht="12.75">
      <c r="I143" s="18"/>
    </row>
    <row r="144" ht="12.75">
      <c r="I144" s="18"/>
    </row>
    <row r="145" ht="12.75">
      <c r="I145" s="18"/>
    </row>
    <row r="146" ht="12.75">
      <c r="I146" s="18"/>
    </row>
    <row r="147" ht="12.75">
      <c r="I147" s="18"/>
    </row>
    <row r="148" ht="12.75">
      <c r="I148" s="18"/>
    </row>
    <row r="149" ht="12.75">
      <c r="I149" s="18"/>
    </row>
    <row r="150" ht="12.75">
      <c r="I150" s="18"/>
    </row>
    <row r="151" ht="12.75">
      <c r="I151" s="18"/>
    </row>
    <row r="152" ht="12.75">
      <c r="I152" s="18"/>
    </row>
    <row r="153" ht="12.75">
      <c r="I153" s="18"/>
    </row>
    <row r="154" ht="12.75">
      <c r="I154" s="18"/>
    </row>
    <row r="155" ht="12.75">
      <c r="I155" s="18"/>
    </row>
    <row r="156" ht="12.75">
      <c r="I156" s="18"/>
    </row>
    <row r="157" ht="12.75">
      <c r="I157" s="18"/>
    </row>
    <row r="158" ht="12.75">
      <c r="I158" s="18"/>
    </row>
    <row r="159" ht="12.75">
      <c r="I159" s="18"/>
    </row>
    <row r="160" ht="12.75">
      <c r="I160" s="18"/>
    </row>
    <row r="161" ht="12.75">
      <c r="I161" s="18"/>
    </row>
    <row r="162" ht="12.75">
      <c r="I162" s="18"/>
    </row>
    <row r="163" ht="12.75">
      <c r="I163" s="18"/>
    </row>
    <row r="164" ht="12.75">
      <c r="I164" s="18"/>
    </row>
    <row r="165" ht="12.75">
      <c r="I165" s="18"/>
    </row>
    <row r="166" ht="12.75">
      <c r="I166" s="18"/>
    </row>
    <row r="167" ht="12.75">
      <c r="I167" s="18"/>
    </row>
    <row r="168" ht="12.75">
      <c r="I168" s="18"/>
    </row>
    <row r="169" ht="12.75">
      <c r="I169" s="18"/>
    </row>
    <row r="170" ht="12.75">
      <c r="I170" s="18"/>
    </row>
    <row r="171" ht="12.75">
      <c r="I171" s="18"/>
    </row>
    <row r="172" ht="12.75">
      <c r="I172" s="18"/>
    </row>
    <row r="173" ht="12.75">
      <c r="I173" s="18"/>
    </row>
    <row r="174" ht="12.75">
      <c r="I174" s="18"/>
    </row>
    <row r="175" ht="12.75">
      <c r="I175" s="18"/>
    </row>
    <row r="176" ht="12.75">
      <c r="I176" s="18"/>
    </row>
    <row r="177" ht="12.75">
      <c r="I177" s="18"/>
    </row>
    <row r="178" ht="12.75">
      <c r="I178" s="18"/>
    </row>
    <row r="179" ht="12.75">
      <c r="I179" s="18"/>
    </row>
    <row r="180" ht="12.75">
      <c r="I180" s="18"/>
    </row>
    <row r="181" ht="12.75">
      <c r="I181" s="18"/>
    </row>
    <row r="182" ht="12.75">
      <c r="I182" s="18"/>
    </row>
    <row r="183" ht="12.75">
      <c r="I183" s="18"/>
    </row>
    <row r="184" ht="12.75">
      <c r="I184" s="18"/>
    </row>
    <row r="185" ht="12.75">
      <c r="I185" s="18"/>
    </row>
    <row r="186" ht="12.75">
      <c r="I186" s="18"/>
    </row>
    <row r="187" ht="12.75">
      <c r="I187" s="18"/>
    </row>
    <row r="188" ht="12.75">
      <c r="I188" s="18"/>
    </row>
    <row r="189" ht="12.75">
      <c r="I189" s="18"/>
    </row>
    <row r="190" ht="12.75">
      <c r="I190" s="18"/>
    </row>
    <row r="191" ht="12.75">
      <c r="I191" s="18"/>
    </row>
    <row r="192" ht="12.75">
      <c r="I192" s="18"/>
    </row>
    <row r="193" ht="12.75">
      <c r="I193" s="18"/>
    </row>
    <row r="194" ht="12.75">
      <c r="I194" s="18"/>
    </row>
    <row r="195" ht="12.75">
      <c r="I195" s="18"/>
    </row>
    <row r="196" ht="12.75">
      <c r="I196" s="18"/>
    </row>
    <row r="197" ht="12.75">
      <c r="I197" s="18"/>
    </row>
    <row r="198" ht="12.75">
      <c r="I198" s="18"/>
    </row>
    <row r="199" ht="12.75">
      <c r="I199" s="18"/>
    </row>
    <row r="200" ht="12.75">
      <c r="I200" s="18"/>
    </row>
    <row r="201" ht="12.75">
      <c r="I201" s="18"/>
    </row>
    <row r="202" ht="12.75">
      <c r="I202" s="18"/>
    </row>
    <row r="203" ht="12.75">
      <c r="I203" s="18"/>
    </row>
    <row r="204" ht="12.75">
      <c r="I204" s="18"/>
    </row>
    <row r="205" ht="12.75">
      <c r="I205" s="18"/>
    </row>
    <row r="206" ht="12.75">
      <c r="I206" s="18"/>
    </row>
    <row r="207" ht="12.75">
      <c r="I207" s="18"/>
    </row>
    <row r="208" ht="12.75">
      <c r="I208" s="18"/>
    </row>
    <row r="209" ht="12.75">
      <c r="I209" s="18"/>
    </row>
    <row r="210" ht="12.75">
      <c r="I210" s="18"/>
    </row>
    <row r="211" ht="12.75">
      <c r="I211" s="18"/>
    </row>
    <row r="212" ht="12.75">
      <c r="I212" s="18"/>
    </row>
    <row r="213" ht="12.75">
      <c r="I213" s="18"/>
    </row>
    <row r="214" ht="12.75">
      <c r="I214" s="18"/>
    </row>
    <row r="215" ht="12.75">
      <c r="I215" s="18"/>
    </row>
    <row r="216" ht="12.75">
      <c r="I216" s="18"/>
    </row>
    <row r="217" ht="12.75">
      <c r="I217" s="18"/>
    </row>
    <row r="218" ht="12.75">
      <c r="I218" s="18"/>
    </row>
    <row r="219" ht="12.75">
      <c r="I219" s="18"/>
    </row>
    <row r="220" ht="12.75">
      <c r="I220" s="18"/>
    </row>
    <row r="221" ht="12.75">
      <c r="I221" s="18"/>
    </row>
    <row r="222" ht="12.75">
      <c r="I222" s="18"/>
    </row>
    <row r="223" ht="12.75">
      <c r="I223" s="18"/>
    </row>
    <row r="224" ht="12.75">
      <c r="I224" s="18"/>
    </row>
    <row r="225" ht="12.75">
      <c r="I225" s="18"/>
    </row>
    <row r="226" ht="12.75">
      <c r="I226" s="18"/>
    </row>
    <row r="227" ht="12.75">
      <c r="I227" s="18"/>
    </row>
    <row r="228" ht="12.75">
      <c r="I228" s="18"/>
    </row>
    <row r="229" ht="12.75">
      <c r="I229" s="18"/>
    </row>
    <row r="230" ht="12.75">
      <c r="I230" s="18"/>
    </row>
    <row r="231" ht="12.75">
      <c r="I231" s="18"/>
    </row>
    <row r="232" ht="12.75">
      <c r="I232" s="18"/>
    </row>
    <row r="233" ht="12.75">
      <c r="I233" s="18"/>
    </row>
    <row r="234" ht="12.75">
      <c r="I234" s="18"/>
    </row>
    <row r="235" ht="12.75">
      <c r="I235" s="18"/>
    </row>
    <row r="236" ht="12.75">
      <c r="I236" s="18"/>
    </row>
    <row r="237" ht="12.75">
      <c r="I237" s="18"/>
    </row>
    <row r="238" ht="12.75">
      <c r="I238" s="18"/>
    </row>
    <row r="239" ht="12.75">
      <c r="I239" s="18"/>
    </row>
    <row r="240" ht="12.75">
      <c r="I240" s="18"/>
    </row>
    <row r="241" ht="12.75">
      <c r="I241" s="18"/>
    </row>
    <row r="242" ht="12.75">
      <c r="I242" s="18"/>
    </row>
    <row r="243" ht="12.75">
      <c r="I243" s="18"/>
    </row>
    <row r="244" ht="12.75">
      <c r="I244" s="18"/>
    </row>
    <row r="245" ht="12.75">
      <c r="I245" s="18"/>
    </row>
    <row r="246" ht="12.75">
      <c r="I246" s="18"/>
    </row>
    <row r="247" ht="12.75">
      <c r="I247" s="18"/>
    </row>
    <row r="248" ht="12.75">
      <c r="I248" s="18"/>
    </row>
    <row r="249" ht="12.75">
      <c r="I249" s="18"/>
    </row>
    <row r="250" ht="12.75">
      <c r="I250" s="18"/>
    </row>
    <row r="251" ht="12.75">
      <c r="I251" s="18"/>
    </row>
    <row r="252" ht="12.75">
      <c r="I252" s="18"/>
    </row>
    <row r="253" ht="12.75">
      <c r="I253" s="18"/>
    </row>
    <row r="254" ht="12.75">
      <c r="I254" s="18"/>
    </row>
    <row r="255" ht="12.75">
      <c r="I255" s="18"/>
    </row>
    <row r="256" ht="12.75">
      <c r="I256" s="18"/>
    </row>
    <row r="257" ht="12.75">
      <c r="I257" s="18"/>
    </row>
    <row r="258" ht="12.75">
      <c r="I258" s="18"/>
    </row>
    <row r="259" ht="12.75">
      <c r="I259" s="18"/>
    </row>
    <row r="260" ht="12.75">
      <c r="I260" s="18"/>
    </row>
    <row r="261" ht="12.75">
      <c r="I261" s="18"/>
    </row>
    <row r="262" ht="12.75">
      <c r="I262" s="18"/>
    </row>
    <row r="263" ht="12.75">
      <c r="I263" s="18"/>
    </row>
    <row r="264" ht="12.75">
      <c r="I264" s="18"/>
    </row>
    <row r="265" ht="12.75">
      <c r="I265" s="18"/>
    </row>
    <row r="266" ht="12.75">
      <c r="I266" s="18"/>
    </row>
    <row r="267" ht="12.75">
      <c r="I267" s="18"/>
    </row>
    <row r="268" ht="12.75">
      <c r="I268" s="18"/>
    </row>
    <row r="269" ht="12.75">
      <c r="I269" s="18"/>
    </row>
    <row r="270" ht="12.75">
      <c r="I270" s="18"/>
    </row>
    <row r="271" ht="12.75">
      <c r="I271" s="18"/>
    </row>
    <row r="272" ht="12.75">
      <c r="I272" s="18"/>
    </row>
    <row r="273" ht="12.75">
      <c r="I273" s="18"/>
    </row>
    <row r="274" ht="12.75">
      <c r="I274" s="18"/>
    </row>
    <row r="275" ht="12.75">
      <c r="I275" s="18"/>
    </row>
    <row r="276" ht="12.75">
      <c r="I276" s="18"/>
    </row>
    <row r="277" ht="12.75">
      <c r="I277" s="18"/>
    </row>
    <row r="278" ht="12.75">
      <c r="I278" s="18"/>
    </row>
    <row r="279" ht="12.75">
      <c r="I279" s="18"/>
    </row>
    <row r="280" ht="12.75">
      <c r="I280" s="18"/>
    </row>
    <row r="281" ht="12.75">
      <c r="I281" s="18"/>
    </row>
    <row r="282" ht="12.75">
      <c r="I282" s="18"/>
    </row>
    <row r="283" ht="12.75">
      <c r="I283" s="18"/>
    </row>
    <row r="284" ht="12.75">
      <c r="I284" s="18"/>
    </row>
    <row r="285" ht="12.75">
      <c r="I285" s="18"/>
    </row>
    <row r="286" ht="12.75">
      <c r="I286" s="18"/>
    </row>
    <row r="287" ht="12.75">
      <c r="I287" s="18"/>
    </row>
    <row r="288" ht="12.75">
      <c r="I288" s="18"/>
    </row>
    <row r="289" ht="12.75">
      <c r="I289" s="18"/>
    </row>
    <row r="290" ht="12.75">
      <c r="I290" s="18"/>
    </row>
    <row r="291" ht="12.75">
      <c r="I291" s="18"/>
    </row>
    <row r="292" ht="12.75">
      <c r="I292" s="18"/>
    </row>
    <row r="293" ht="12.75">
      <c r="I293" s="18"/>
    </row>
    <row r="294" ht="12.75">
      <c r="I294" s="18"/>
    </row>
    <row r="295" ht="12.75">
      <c r="I295" s="18"/>
    </row>
    <row r="296" ht="12.75">
      <c r="I296" s="18"/>
    </row>
    <row r="297" ht="12.75">
      <c r="I297" s="18"/>
    </row>
    <row r="298" ht="12.75">
      <c r="I298" s="18"/>
    </row>
    <row r="299" ht="12.75">
      <c r="I299" s="18"/>
    </row>
    <row r="300" ht="12.75">
      <c r="I300" s="18"/>
    </row>
    <row r="301" ht="12.75">
      <c r="I301" s="18"/>
    </row>
    <row r="302" ht="12.75">
      <c r="I302" s="18"/>
    </row>
    <row r="303" ht="12.75">
      <c r="I303" s="18"/>
    </row>
    <row r="304" ht="12.75">
      <c r="I304" s="18"/>
    </row>
    <row r="305" ht="12.75">
      <c r="I305" s="18"/>
    </row>
    <row r="306" ht="12.75">
      <c r="I306" s="18"/>
    </row>
    <row r="307" ht="12.75">
      <c r="I307" s="18"/>
    </row>
    <row r="308" ht="12.75">
      <c r="I308" s="18"/>
    </row>
    <row r="309" ht="12.75">
      <c r="I309" s="18"/>
    </row>
    <row r="310" ht="12.75">
      <c r="I310" s="18"/>
    </row>
    <row r="311" ht="12.75">
      <c r="I311" s="18"/>
    </row>
    <row r="312" ht="12.75">
      <c r="I312" s="18"/>
    </row>
    <row r="313" ht="12.75">
      <c r="I313" s="18"/>
    </row>
    <row r="314" ht="12.75">
      <c r="I314" s="18"/>
    </row>
    <row r="315" ht="12.75">
      <c r="I315" s="18"/>
    </row>
    <row r="316" ht="12.75">
      <c r="I316" s="18"/>
    </row>
    <row r="317" ht="12.75">
      <c r="I317" s="18"/>
    </row>
    <row r="318" ht="12.75">
      <c r="I318" s="18"/>
    </row>
    <row r="319" ht="12.75">
      <c r="I319" s="18"/>
    </row>
    <row r="320" ht="12.75">
      <c r="I320" s="18"/>
    </row>
    <row r="321" ht="12.75">
      <c r="I321" s="18"/>
    </row>
    <row r="322" ht="12.75">
      <c r="I322" s="18"/>
    </row>
    <row r="323" ht="12.75">
      <c r="I323" s="18"/>
    </row>
    <row r="324" ht="12.75">
      <c r="I324" s="18"/>
    </row>
    <row r="325" ht="12.75">
      <c r="I325" s="18"/>
    </row>
    <row r="326" ht="12.75">
      <c r="I326" s="18"/>
    </row>
    <row r="327" ht="12.75">
      <c r="I327" s="18"/>
    </row>
    <row r="328" ht="12.75">
      <c r="I328" s="18"/>
    </row>
    <row r="329" ht="12.75">
      <c r="I329" s="18"/>
    </row>
    <row r="330" ht="12.75">
      <c r="I330" s="18"/>
    </row>
    <row r="331" ht="12.75">
      <c r="I331" s="18"/>
    </row>
    <row r="332" ht="12.75">
      <c r="I332" s="18"/>
    </row>
    <row r="333" ht="12.75">
      <c r="I333" s="18"/>
    </row>
    <row r="334" ht="12.75">
      <c r="I334" s="18"/>
    </row>
    <row r="335" ht="12.75">
      <c r="I335" s="18"/>
    </row>
    <row r="336" ht="12.75">
      <c r="I336" s="18"/>
    </row>
    <row r="337" ht="12.75">
      <c r="I337" s="18"/>
    </row>
    <row r="338" ht="12.75">
      <c r="I338" s="18"/>
    </row>
    <row r="339" ht="12.75">
      <c r="I339" s="18"/>
    </row>
    <row r="340" ht="12.75">
      <c r="I340" s="18"/>
    </row>
    <row r="341" ht="12.75">
      <c r="I341" s="18"/>
    </row>
    <row r="342" ht="12.75">
      <c r="I342" s="18"/>
    </row>
    <row r="343" ht="12.75">
      <c r="I343" s="18"/>
    </row>
    <row r="344" ht="12.75">
      <c r="I344" s="18"/>
    </row>
    <row r="345" ht="12.75">
      <c r="I345" s="18"/>
    </row>
    <row r="346" ht="12.75">
      <c r="I346" s="18"/>
    </row>
    <row r="347" ht="12.75">
      <c r="I347" s="18"/>
    </row>
    <row r="348" ht="12.75">
      <c r="I348" s="18"/>
    </row>
    <row r="349" ht="12.75">
      <c r="I349" s="18"/>
    </row>
    <row r="350" ht="12.75">
      <c r="I350" s="18"/>
    </row>
    <row r="351" ht="12.75">
      <c r="I351" s="18"/>
    </row>
    <row r="352" ht="12.75">
      <c r="I352" s="18"/>
    </row>
    <row r="353" ht="12.75">
      <c r="I353" s="18"/>
    </row>
    <row r="354" ht="12.75">
      <c r="I354" s="18"/>
    </row>
    <row r="355" ht="12.75">
      <c r="I355" s="18"/>
    </row>
    <row r="356" ht="12.75">
      <c r="I356" s="18"/>
    </row>
    <row r="357" ht="12.75">
      <c r="I357" s="18"/>
    </row>
    <row r="358" ht="12.75">
      <c r="I358" s="18"/>
    </row>
    <row r="359" ht="12.75">
      <c r="I359" s="18"/>
    </row>
    <row r="360" ht="12.75">
      <c r="I360" s="18"/>
    </row>
    <row r="361" ht="12.75">
      <c r="I361" s="18"/>
    </row>
    <row r="362" ht="12.75">
      <c r="I362" s="18"/>
    </row>
    <row r="363" ht="12.75">
      <c r="I363" s="18"/>
    </row>
    <row r="364" ht="12.75">
      <c r="I364" s="18"/>
    </row>
    <row r="365" ht="12.75">
      <c r="I365" s="18"/>
    </row>
    <row r="366" ht="12.75">
      <c r="I366" s="18"/>
    </row>
    <row r="367" ht="12.75">
      <c r="I367" s="18"/>
    </row>
    <row r="368" ht="12.75">
      <c r="I368" s="18"/>
    </row>
    <row r="369" ht="12.75">
      <c r="I369" s="18"/>
    </row>
    <row r="370" ht="12.75">
      <c r="I370" s="18"/>
    </row>
    <row r="371" ht="12.75">
      <c r="I371" s="18"/>
    </row>
    <row r="372" ht="12.75">
      <c r="I372" s="18"/>
    </row>
    <row r="373" ht="12.75">
      <c r="I373" s="18"/>
    </row>
    <row r="374" ht="12.75">
      <c r="I374" s="18"/>
    </row>
    <row r="375" ht="12.75">
      <c r="I375" s="18"/>
    </row>
    <row r="376" ht="12.75">
      <c r="I376" s="18"/>
    </row>
    <row r="377" ht="12.75">
      <c r="I377" s="18"/>
    </row>
    <row r="378" ht="12.75">
      <c r="I378" s="18"/>
    </row>
    <row r="379" ht="12.75">
      <c r="I379" s="18"/>
    </row>
    <row r="380" ht="12.75">
      <c r="I380" s="18"/>
    </row>
    <row r="381" ht="12.75">
      <c r="I381" s="18"/>
    </row>
    <row r="382" ht="12.75">
      <c r="I382" s="18"/>
    </row>
    <row r="383" ht="12.75">
      <c r="I383" s="18"/>
    </row>
    <row r="384" ht="12.75">
      <c r="I384" s="18"/>
    </row>
    <row r="385" ht="12.75">
      <c r="I385" s="18"/>
    </row>
    <row r="386" ht="12.75">
      <c r="I386" s="18"/>
    </row>
    <row r="387" ht="12.75">
      <c r="I387" s="18"/>
    </row>
    <row r="388" ht="12.75">
      <c r="I388" s="18"/>
    </row>
    <row r="389" ht="12.75">
      <c r="I389" s="18"/>
    </row>
    <row r="390" ht="12.75">
      <c r="I390" s="18"/>
    </row>
    <row r="391" ht="12.75">
      <c r="I391" s="18"/>
    </row>
    <row r="392" ht="12.75">
      <c r="I392" s="18"/>
    </row>
    <row r="393" ht="12.75">
      <c r="I393" s="18"/>
    </row>
    <row r="394" ht="12.75">
      <c r="I394" s="18"/>
    </row>
    <row r="395" ht="12.75">
      <c r="I395" s="18"/>
    </row>
    <row r="396" ht="12.75">
      <c r="I396" s="18"/>
    </row>
    <row r="397" ht="12.75">
      <c r="I397" s="18"/>
    </row>
    <row r="398" ht="12.75">
      <c r="I398" s="18"/>
    </row>
    <row r="399" ht="12.75">
      <c r="I399" s="18"/>
    </row>
    <row r="400" ht="12.75">
      <c r="I400" s="18"/>
    </row>
    <row r="401" ht="12.75">
      <c r="I401" s="18"/>
    </row>
    <row r="402" ht="12.75">
      <c r="I402" s="18"/>
    </row>
    <row r="403" ht="12.75">
      <c r="I403" s="18"/>
    </row>
    <row r="404" ht="12.75">
      <c r="I404" s="18"/>
    </row>
    <row r="405" ht="12.75">
      <c r="I405" s="18"/>
    </row>
    <row r="406" ht="12.75">
      <c r="I406" s="18"/>
    </row>
    <row r="407" ht="12.75">
      <c r="I407" s="18"/>
    </row>
    <row r="408" ht="12.75">
      <c r="I408" s="18"/>
    </row>
    <row r="409" ht="12.75">
      <c r="I409" s="18"/>
    </row>
    <row r="410" ht="12.75">
      <c r="I410" s="18"/>
    </row>
    <row r="411" ht="12.75">
      <c r="I411" s="18"/>
    </row>
    <row r="412" ht="12.75">
      <c r="I412" s="18"/>
    </row>
    <row r="413" ht="12.75">
      <c r="I413" s="18"/>
    </row>
    <row r="414" ht="12.75">
      <c r="I414" s="18"/>
    </row>
    <row r="415" ht="12.75">
      <c r="I415" s="18"/>
    </row>
    <row r="416" ht="12.75">
      <c r="I416" s="18"/>
    </row>
    <row r="417" ht="12.75">
      <c r="I417" s="18"/>
    </row>
    <row r="418" ht="12.75">
      <c r="I418" s="18"/>
    </row>
    <row r="419" ht="12.75">
      <c r="I419" s="18"/>
    </row>
    <row r="420" ht="12.75">
      <c r="I420" s="18"/>
    </row>
    <row r="421" ht="12.75">
      <c r="I421" s="18"/>
    </row>
    <row r="422" ht="12.75">
      <c r="I422" s="18"/>
    </row>
    <row r="423" ht="12.75">
      <c r="I423" s="18"/>
    </row>
    <row r="424" ht="12.75">
      <c r="I424" s="18"/>
    </row>
    <row r="425" ht="12.75">
      <c r="I425" s="18"/>
    </row>
    <row r="426" ht="12.75">
      <c r="I426" s="18"/>
    </row>
    <row r="427" ht="12.75">
      <c r="I427" s="18"/>
    </row>
    <row r="428" ht="12.75">
      <c r="I428" s="18"/>
    </row>
    <row r="429" ht="12.75">
      <c r="I429" s="18"/>
    </row>
    <row r="430" ht="12.75">
      <c r="I430" s="18"/>
    </row>
    <row r="431" ht="12.75">
      <c r="I431" s="18"/>
    </row>
    <row r="432" ht="12.75">
      <c r="I432" s="18"/>
    </row>
    <row r="433" ht="12.75">
      <c r="I433" s="18"/>
    </row>
    <row r="434" ht="12.75">
      <c r="I434" s="18"/>
    </row>
    <row r="435" ht="12.75">
      <c r="I435" s="18"/>
    </row>
    <row r="436" ht="12.75">
      <c r="I436" s="18"/>
    </row>
    <row r="437" ht="12.75">
      <c r="I437" s="18"/>
    </row>
    <row r="438" ht="12.75">
      <c r="I438" s="18"/>
    </row>
    <row r="439" ht="12.75">
      <c r="I439" s="18"/>
    </row>
    <row r="440" ht="12.75">
      <c r="I440" s="18"/>
    </row>
    <row r="441" ht="12.75">
      <c r="I441" s="18"/>
    </row>
    <row r="442" ht="12.75">
      <c r="I442" s="18"/>
    </row>
    <row r="443" ht="12.75">
      <c r="I443" s="18"/>
    </row>
    <row r="444" ht="12.75">
      <c r="I444" s="18"/>
    </row>
    <row r="445" ht="12.75">
      <c r="I445" s="18"/>
    </row>
    <row r="446" ht="12.75">
      <c r="I446" s="18"/>
    </row>
    <row r="447" ht="12.75">
      <c r="I447" s="18"/>
    </row>
    <row r="448" ht="12.75">
      <c r="I448" s="18"/>
    </row>
    <row r="449" ht="12.75">
      <c r="I449" s="18"/>
    </row>
    <row r="450" ht="12.75">
      <c r="I450" s="18"/>
    </row>
    <row r="451" ht="12.75">
      <c r="I451" s="18"/>
    </row>
    <row r="452" ht="12.75">
      <c r="I452" s="18"/>
    </row>
    <row r="453" ht="12.75">
      <c r="I453" s="18"/>
    </row>
    <row r="454" ht="12.75">
      <c r="I454" s="18"/>
    </row>
    <row r="455" ht="12.75">
      <c r="I455" s="18"/>
    </row>
    <row r="456" ht="12.75">
      <c r="I456" s="18"/>
    </row>
    <row r="457" ht="12.75">
      <c r="I457" s="18"/>
    </row>
    <row r="458" ht="12.75">
      <c r="I458" s="18"/>
    </row>
    <row r="459" ht="12.75">
      <c r="I459" s="18"/>
    </row>
    <row r="460" ht="12.75">
      <c r="I460" s="18"/>
    </row>
    <row r="461" ht="12.75">
      <c r="I461" s="18"/>
    </row>
    <row r="462" ht="12.75">
      <c r="I462" s="18"/>
    </row>
    <row r="463" ht="12.75">
      <c r="I463" s="18"/>
    </row>
    <row r="464" ht="12.75">
      <c r="I464" s="18"/>
    </row>
    <row r="465" ht="12.75">
      <c r="I465" s="18"/>
    </row>
    <row r="466" ht="12.75">
      <c r="I466" s="18"/>
    </row>
    <row r="467" ht="12.75">
      <c r="I467" s="18"/>
    </row>
    <row r="468" ht="12.75">
      <c r="I468" s="18"/>
    </row>
    <row r="469" ht="12.75">
      <c r="I469" s="18"/>
    </row>
    <row r="470" ht="12.75">
      <c r="I470" s="18"/>
    </row>
    <row r="471" ht="12.75">
      <c r="I471" s="18"/>
    </row>
    <row r="472" ht="12.75">
      <c r="I472" s="18"/>
    </row>
    <row r="473" ht="12.75">
      <c r="I473" s="18"/>
    </row>
    <row r="474" ht="12.75">
      <c r="I474" s="18"/>
    </row>
    <row r="475" ht="12.75">
      <c r="I475" s="18"/>
    </row>
    <row r="476" ht="12.75">
      <c r="I476" s="18"/>
    </row>
    <row r="477" ht="12.75">
      <c r="I477" s="18"/>
    </row>
    <row r="478" ht="12.75">
      <c r="I478" s="18"/>
    </row>
    <row r="479" ht="12.75">
      <c r="I479" s="18"/>
    </row>
    <row r="480" ht="12.75">
      <c r="I480" s="18"/>
    </row>
    <row r="481" ht="12.75">
      <c r="I481" s="18"/>
    </row>
    <row r="482" ht="12.75">
      <c r="I482" s="18"/>
    </row>
    <row r="483" ht="12.75">
      <c r="I483" s="18"/>
    </row>
    <row r="484" ht="12.75">
      <c r="I484" s="18"/>
    </row>
    <row r="485" ht="12.75">
      <c r="I485" s="18"/>
    </row>
    <row r="486" ht="12.75">
      <c r="I486" s="18"/>
    </row>
    <row r="487" ht="12.75">
      <c r="I487" s="18"/>
    </row>
    <row r="488" ht="12.75">
      <c r="I488" s="18"/>
    </row>
    <row r="489" ht="12.75">
      <c r="I489" s="18"/>
    </row>
    <row r="490" ht="12.75">
      <c r="I490" s="18"/>
    </row>
    <row r="491" ht="12.75">
      <c r="I491" s="18"/>
    </row>
    <row r="492" ht="12.75">
      <c r="I492" s="18"/>
    </row>
    <row r="493" ht="12.75">
      <c r="I493" s="18"/>
    </row>
    <row r="494" ht="12.75">
      <c r="I494" s="18"/>
    </row>
    <row r="495" ht="12.75">
      <c r="I495" s="18"/>
    </row>
    <row r="496" ht="12.75">
      <c r="I496" s="18"/>
    </row>
    <row r="497" ht="12.75">
      <c r="I497" s="18"/>
    </row>
    <row r="498" ht="12.75">
      <c r="I498" s="18"/>
    </row>
    <row r="499" ht="12.75">
      <c r="I499" s="18"/>
    </row>
    <row r="500" ht="12.75">
      <c r="I500" s="18"/>
    </row>
    <row r="501" ht="12.75">
      <c r="I501" s="18"/>
    </row>
    <row r="502" ht="12.75">
      <c r="I502" s="18"/>
    </row>
    <row r="503" ht="12.75">
      <c r="I503" s="18"/>
    </row>
    <row r="504" ht="12.75">
      <c r="I504" s="18"/>
    </row>
    <row r="505" ht="12.75">
      <c r="I505" s="18"/>
    </row>
    <row r="506" ht="12.75">
      <c r="I506" s="18"/>
    </row>
    <row r="507" ht="12.75">
      <c r="I507" s="18"/>
    </row>
    <row r="508" ht="12.75">
      <c r="I508" s="18"/>
    </row>
    <row r="509" ht="12.75">
      <c r="I509" s="18"/>
    </row>
    <row r="510" ht="12.75">
      <c r="I510" s="18"/>
    </row>
    <row r="511" ht="12.75">
      <c r="I511" s="18"/>
    </row>
    <row r="512" ht="12.75">
      <c r="I512" s="18"/>
    </row>
    <row r="513" ht="12.75">
      <c r="I513" s="18"/>
    </row>
    <row r="514" ht="12.75">
      <c r="I514" s="18"/>
    </row>
    <row r="515" ht="12.75">
      <c r="I515" s="18"/>
    </row>
    <row r="516" ht="12.75">
      <c r="I516" s="18"/>
    </row>
    <row r="517" ht="12.75">
      <c r="I517" s="18"/>
    </row>
    <row r="518" ht="12.75">
      <c r="I518" s="18"/>
    </row>
    <row r="519" ht="12.75">
      <c r="I519" s="18"/>
    </row>
    <row r="520" ht="12.75">
      <c r="I520" s="18"/>
    </row>
    <row r="521" ht="12.75">
      <c r="I521" s="18"/>
    </row>
    <row r="522" ht="12.75">
      <c r="I522" s="18"/>
    </row>
    <row r="523" ht="12.75">
      <c r="I523" s="18"/>
    </row>
    <row r="524" ht="12.75">
      <c r="I524" s="18"/>
    </row>
    <row r="525" ht="12.75">
      <c r="I525" s="18"/>
    </row>
    <row r="526" ht="12.75">
      <c r="I526" s="18"/>
    </row>
    <row r="527" ht="12.75">
      <c r="I527" s="18"/>
    </row>
    <row r="528" ht="12.75">
      <c r="I528" s="18"/>
    </row>
    <row r="529" ht="12.75">
      <c r="I529" s="18"/>
    </row>
    <row r="530" ht="12.75">
      <c r="I530" s="18"/>
    </row>
    <row r="531" ht="12.75">
      <c r="I531" s="18"/>
    </row>
    <row r="532" ht="12.75">
      <c r="I532" s="18"/>
    </row>
    <row r="533" ht="12.75">
      <c r="I533" s="18"/>
    </row>
    <row r="534" ht="12.75">
      <c r="I534" s="18"/>
    </row>
    <row r="535" ht="12.75">
      <c r="I535" s="18"/>
    </row>
    <row r="536" ht="12.75">
      <c r="I536" s="18"/>
    </row>
    <row r="537" ht="12.75">
      <c r="I537" s="18"/>
    </row>
    <row r="538" ht="12.75">
      <c r="I538" s="18"/>
    </row>
    <row r="539" ht="12.75">
      <c r="I539" s="18"/>
    </row>
    <row r="540" ht="12.75">
      <c r="I540" s="18"/>
    </row>
    <row r="541" ht="12.75">
      <c r="I541" s="18"/>
    </row>
    <row r="542" ht="12.75">
      <c r="I542" s="18"/>
    </row>
    <row r="543" ht="12.75">
      <c r="I543" s="18"/>
    </row>
    <row r="544" ht="12.75">
      <c r="I544" s="18"/>
    </row>
    <row r="545" ht="12.75">
      <c r="I545" s="18"/>
    </row>
    <row r="546" ht="12.75">
      <c r="I546" s="18"/>
    </row>
    <row r="547" ht="12.75">
      <c r="I547" s="18"/>
    </row>
    <row r="548" ht="12.75">
      <c r="I548" s="18"/>
    </row>
    <row r="549" ht="12.75">
      <c r="I549" s="18"/>
    </row>
    <row r="550" ht="12.75">
      <c r="I550" s="18"/>
    </row>
    <row r="551" ht="12.75">
      <c r="I551" s="18"/>
    </row>
    <row r="552" ht="12.75">
      <c r="I552" s="18"/>
    </row>
    <row r="553" ht="12.75">
      <c r="I553" s="18"/>
    </row>
    <row r="554" ht="12.75">
      <c r="I554" s="18"/>
    </row>
    <row r="555" ht="12.75">
      <c r="I555" s="18"/>
    </row>
    <row r="556" ht="12.75">
      <c r="I556" s="18"/>
    </row>
    <row r="557" ht="12.75">
      <c r="I557" s="18"/>
    </row>
    <row r="558" ht="12.75">
      <c r="I558" s="18"/>
    </row>
    <row r="559" ht="12.75">
      <c r="I559" s="18"/>
    </row>
    <row r="560" ht="12.75">
      <c r="I560" s="18"/>
    </row>
    <row r="561" ht="12.75">
      <c r="I561" s="18"/>
    </row>
    <row r="562" ht="12.75">
      <c r="I562" s="18"/>
    </row>
    <row r="563" ht="12.75">
      <c r="I563" s="18"/>
    </row>
    <row r="564" ht="12.75">
      <c r="I564" s="18"/>
    </row>
    <row r="565" ht="12.75">
      <c r="I565" s="18"/>
    </row>
    <row r="566" ht="12.75">
      <c r="I566" s="18"/>
    </row>
    <row r="567" ht="12.75">
      <c r="I567" s="18"/>
    </row>
    <row r="568" ht="12.75">
      <c r="I568" s="18"/>
    </row>
    <row r="569" ht="12.75">
      <c r="I569" s="18"/>
    </row>
    <row r="570" ht="12.75">
      <c r="I570" s="18"/>
    </row>
    <row r="571" ht="12.75">
      <c r="I571" s="18"/>
    </row>
    <row r="572" ht="12.75">
      <c r="I572" s="18"/>
    </row>
    <row r="573" ht="12.75">
      <c r="I573" s="18"/>
    </row>
    <row r="574" ht="12.75">
      <c r="I574" s="18"/>
    </row>
  </sheetData>
  <printOptions/>
  <pageMargins left="0.75" right="0.75" top="1" bottom="1" header="0.5" footer="0.5"/>
  <pageSetup horizontalDpi="600" verticalDpi="6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MTGL_PROJ_GRNT_RPT_ACCT_NO_PER</dc:title>
  <dc:subject/>
  <dc:creator/>
  <cp:keywords/>
  <dc:description/>
  <cp:lastModifiedBy>Staff User</cp:lastModifiedBy>
  <cp:lastPrinted>2004-09-07T20:44:37Z</cp:lastPrinted>
  <dcterms:created xsi:type="dcterms:W3CDTF">2004-07-29T16:34:58Z</dcterms:created>
  <dcterms:modified xsi:type="dcterms:W3CDTF">2004-09-15T16:45:17Z</dcterms:modified>
  <cp:category/>
  <cp:version/>
  <cp:contentType/>
  <cp:contentStatus/>
</cp:coreProperties>
</file>